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arcGardner\Desktop\"/>
    </mc:Choice>
  </mc:AlternateContent>
  <xr:revisionPtr revIDLastSave="0" documentId="13_ncr:1_{D4A300BF-2676-47D5-827C-E54169C56CEF}" xr6:coauthVersionLast="47" xr6:coauthVersionMax="47" xr10:uidLastSave="{00000000-0000-0000-0000-000000000000}"/>
  <bookViews>
    <workbookView xWindow="-110" yWindow="-110" windowWidth="19420" windowHeight="11500" activeTab="5" xr2:uid="{00000000-000D-0000-FFFF-FFFF00000000}"/>
  </bookViews>
  <sheets>
    <sheet name="Start here" sheetId="1" r:id="rId1"/>
    <sheet name="12-month forecast" sheetId="2" r:id="rId2"/>
    <sheet name="Assumptions" sheetId="3" r:id="rId3"/>
    <sheet name="Actuals and variance" sheetId="4" r:id="rId4"/>
    <sheet name="13-week cash view" sheetId="5" r:id="rId5"/>
    <sheet name="Worked exampl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6" l="1"/>
  <c r="H34" i="6"/>
  <c r="G34" i="6"/>
  <c r="F34" i="6"/>
  <c r="E34" i="6"/>
  <c r="D34" i="6"/>
  <c r="C34" i="6"/>
  <c r="N31" i="6"/>
  <c r="M31" i="6"/>
  <c r="M34" i="6" s="1"/>
  <c r="L31" i="6"/>
  <c r="L34" i="6" s="1"/>
  <c r="K31" i="6"/>
  <c r="K34" i="6" s="1"/>
  <c r="J31" i="6"/>
  <c r="J34" i="6" s="1"/>
  <c r="I31" i="6"/>
  <c r="H31" i="6"/>
  <c r="G31" i="6"/>
  <c r="F31" i="6"/>
  <c r="E31" i="6"/>
  <c r="D31" i="6"/>
  <c r="C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N12" i="6"/>
  <c r="M12" i="6"/>
  <c r="L12" i="6"/>
  <c r="K12" i="6"/>
  <c r="J12" i="6"/>
  <c r="I12" i="6"/>
  <c r="H12" i="6"/>
  <c r="G12" i="6"/>
  <c r="F12" i="6"/>
  <c r="E12" i="6"/>
  <c r="D12" i="6"/>
  <c r="C12" i="6"/>
  <c r="O11" i="6"/>
  <c r="O10" i="6"/>
  <c r="O9" i="6"/>
  <c r="O8" i="6"/>
  <c r="O7" i="6"/>
  <c r="O6" i="6"/>
  <c r="J4" i="5"/>
  <c r="B5" i="5" s="1"/>
  <c r="J5" i="5" s="1"/>
  <c r="B6" i="5" s="1"/>
  <c r="J6" i="5" s="1"/>
  <c r="B7" i="5" s="1"/>
  <c r="J7" i="5" s="1"/>
  <c r="B8" i="5" s="1"/>
  <c r="J8" i="5" s="1"/>
  <c r="B9" i="5" s="1"/>
  <c r="J9" i="5" s="1"/>
  <c r="B10" i="5" s="1"/>
  <c r="J10" i="5" s="1"/>
  <c r="B11" i="5" s="1"/>
  <c r="J11" i="5" s="1"/>
  <c r="B12" i="5" s="1"/>
  <c r="J12" i="5" s="1"/>
  <c r="B13" i="5" s="1"/>
  <c r="J13" i="5" s="1"/>
  <c r="B14" i="5" s="1"/>
  <c r="J14" i="5" s="1"/>
  <c r="B15" i="5" s="1"/>
  <c r="J15" i="5" s="1"/>
  <c r="B16" i="5" s="1"/>
  <c r="J16" i="5" s="1"/>
  <c r="O36" i="2"/>
  <c r="N31" i="2"/>
  <c r="E15" i="4" s="1"/>
  <c r="G15" i="4" s="1"/>
  <c r="M31" i="2"/>
  <c r="E14" i="4" s="1"/>
  <c r="G14" i="4" s="1"/>
  <c r="L31" i="2"/>
  <c r="E13" i="4" s="1"/>
  <c r="G13" i="4" s="1"/>
  <c r="K31" i="2"/>
  <c r="E12" i="4" s="1"/>
  <c r="G12" i="4" s="1"/>
  <c r="J31" i="2"/>
  <c r="E11" i="4" s="1"/>
  <c r="G11" i="4" s="1"/>
  <c r="I31" i="2"/>
  <c r="E10" i="4" s="1"/>
  <c r="G10" i="4" s="1"/>
  <c r="H31" i="2"/>
  <c r="E9" i="4" s="1"/>
  <c r="G9" i="4" s="1"/>
  <c r="G31" i="2"/>
  <c r="E8" i="4" s="1"/>
  <c r="G8" i="4" s="1"/>
  <c r="F31" i="2"/>
  <c r="E7" i="4" s="1"/>
  <c r="G7" i="4" s="1"/>
  <c r="E31" i="2"/>
  <c r="E6" i="4" s="1"/>
  <c r="G6" i="4" s="1"/>
  <c r="D31" i="2"/>
  <c r="E5" i="4" s="1"/>
  <c r="G5" i="4" s="1"/>
  <c r="C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O10" i="2"/>
  <c r="O9" i="2"/>
  <c r="O8" i="2"/>
  <c r="O7" i="2"/>
  <c r="O6" i="2"/>
  <c r="C35" i="6" l="1"/>
  <c r="O31" i="6"/>
  <c r="I34" i="6"/>
  <c r="O34" i="6" s="1"/>
  <c r="N34" i="6"/>
  <c r="O12" i="6"/>
  <c r="E4" i="4"/>
  <c r="G4" i="4" s="1"/>
  <c r="O31" i="2"/>
  <c r="B42" i="2"/>
  <c r="B15" i="4"/>
  <c r="D15" i="4" s="1"/>
  <c r="N34" i="2"/>
  <c r="B14" i="4"/>
  <c r="D14" i="4" s="1"/>
  <c r="M34" i="2"/>
  <c r="B13" i="4"/>
  <c r="D13" i="4" s="1"/>
  <c r="L34" i="2"/>
  <c r="B12" i="4"/>
  <c r="D12" i="4" s="1"/>
  <c r="K34" i="2"/>
  <c r="B11" i="4"/>
  <c r="D11" i="4" s="1"/>
  <c r="J34" i="2"/>
  <c r="B10" i="4"/>
  <c r="D10" i="4" s="1"/>
  <c r="I34" i="2"/>
  <c r="B9" i="4"/>
  <c r="D9" i="4" s="1"/>
  <c r="H34" i="2"/>
  <c r="G34" i="2"/>
  <c r="B8" i="4"/>
  <c r="D8" i="4" s="1"/>
  <c r="F34" i="2"/>
  <c r="B7" i="4"/>
  <c r="D7" i="4" s="1"/>
  <c r="B6" i="4"/>
  <c r="D6" i="4" s="1"/>
  <c r="E34" i="2"/>
  <c r="B5" i="4"/>
  <c r="D5" i="4" s="1"/>
  <c r="D34" i="2"/>
  <c r="C34" i="2"/>
  <c r="B4" i="4"/>
  <c r="D4" i="4" s="1"/>
  <c r="O12" i="2"/>
  <c r="C37" i="6" l="1"/>
  <c r="D4" i="6"/>
  <c r="D35" i="6" s="1"/>
  <c r="C35" i="2"/>
  <c r="O34" i="2"/>
  <c r="D37" i="6" l="1"/>
  <c r="E4" i="6"/>
  <c r="E35" i="6" s="1"/>
  <c r="C37" i="2"/>
  <c r="H4" i="4"/>
  <c r="D4" i="2"/>
  <c r="D35" i="2" s="1"/>
  <c r="E37" i="6" l="1"/>
  <c r="F4" i="6"/>
  <c r="F35" i="6" s="1"/>
  <c r="D37" i="2"/>
  <c r="H5" i="4"/>
  <c r="E4" i="2"/>
  <c r="E35" i="2" s="1"/>
  <c r="F37" i="6" l="1"/>
  <c r="G4" i="6"/>
  <c r="G35" i="6" s="1"/>
  <c r="E37" i="2"/>
  <c r="H6" i="4"/>
  <c r="F4" i="2"/>
  <c r="F35" i="2" s="1"/>
  <c r="G37" i="6" l="1"/>
  <c r="H4" i="6"/>
  <c r="H35" i="6" s="1"/>
  <c r="F37" i="2"/>
  <c r="H7" i="4"/>
  <c r="G4" i="2"/>
  <c r="G35" i="2" s="1"/>
  <c r="H37" i="6" l="1"/>
  <c r="I4" i="6"/>
  <c r="I35" i="6" s="1"/>
  <c r="G37" i="2"/>
  <c r="H8" i="4"/>
  <c r="H4" i="2"/>
  <c r="H35" i="2" s="1"/>
  <c r="I37" i="6" l="1"/>
  <c r="J4" i="6"/>
  <c r="J35" i="6" s="1"/>
  <c r="H37" i="2"/>
  <c r="H9" i="4"/>
  <c r="I4" i="2"/>
  <c r="I35" i="2" s="1"/>
  <c r="J37" i="6" l="1"/>
  <c r="K4" i="6"/>
  <c r="K35" i="6" s="1"/>
  <c r="I37" i="2"/>
  <c r="H10" i="4"/>
  <c r="J4" i="2"/>
  <c r="J35" i="2" s="1"/>
  <c r="K37" i="6" l="1"/>
  <c r="L4" i="6"/>
  <c r="L35" i="6" s="1"/>
  <c r="J37" i="2"/>
  <c r="H11" i="4"/>
  <c r="K4" i="2"/>
  <c r="K35" i="2" s="1"/>
  <c r="L37" i="6" l="1"/>
  <c r="M4" i="6"/>
  <c r="M35" i="6" s="1"/>
  <c r="K37" i="2"/>
  <c r="H12" i="4"/>
  <c r="L4" i="2"/>
  <c r="L35" i="2" s="1"/>
  <c r="M37" i="6" l="1"/>
  <c r="N4" i="6"/>
  <c r="N35" i="6" s="1"/>
  <c r="L37" i="2"/>
  <c r="H13" i="4"/>
  <c r="M4" i="2"/>
  <c r="M35" i="2" s="1"/>
  <c r="O35" i="6" l="1"/>
  <c r="N37" i="6"/>
  <c r="O37" i="6" s="1"/>
  <c r="H14" i="4"/>
  <c r="M37" i="2"/>
  <c r="N4" i="2"/>
  <c r="N35" i="2" s="1"/>
  <c r="B41" i="2" l="1"/>
  <c r="O35" i="2"/>
  <c r="B44" i="2"/>
  <c r="H15" i="4"/>
  <c r="N37" i="2"/>
  <c r="O37" i="2" l="1"/>
  <c r="B4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<sst xmlns="http://schemas.openxmlformats.org/spreadsheetml/2006/main" count="265" uniqueCount="165">
  <si>
    <t>Cash flow forecast template for small businesses</t>
  </si>
  <si>
    <t>Use this workbook to estimate the cash coming into and going out of your business, then spot months where cash may run low. Start with the 12-month forecast. Use the actuals tab to compare your forecast with what really happened.</t>
  </si>
  <si>
    <t>What to do</t>
  </si>
  <si>
    <t>Where</t>
  </si>
  <si>
    <t>Before you start, gather</t>
  </si>
  <si>
    <t>Enter your opening cash balance, expected income and expected costs.</t>
  </si>
  <si>
    <t>12-month forecast</t>
  </si>
  <si>
    <t>Recent business bank balance</t>
  </si>
  <si>
    <t>Record the assumptions behind your numbers.</t>
  </si>
  <si>
    <t>Assumptions</t>
  </si>
  <si>
    <t>Unpaid invoices and expected payment dates</t>
  </si>
  <si>
    <t>Compare forecast figures with actual results each month.</t>
  </si>
  <si>
    <t>Actuals and variance</t>
  </si>
  <si>
    <t>Expected sales, orders or repeat work</t>
  </si>
  <si>
    <t>Use the weekly view if cash is tight or payments are uncertain.</t>
  </si>
  <si>
    <t>13-week cash view</t>
  </si>
  <si>
    <t>Regular bills, subscriptions and supplier payments</t>
  </si>
  <si>
    <t>Look at the example if you want to see a completed version.</t>
  </si>
  <si>
    <t>Worked example</t>
  </si>
  <si>
    <t>Payroll, freelancer costs and owner drawings</t>
  </si>
  <si>
    <t>Loan, credit card, tax and VAT payment dates</t>
  </si>
  <si>
    <t>Known one-off costs, such as equipment, stock or professional fees</t>
  </si>
  <si>
    <t>Colour key</t>
  </si>
  <si>
    <t>Yellow cells</t>
  </si>
  <si>
    <t>Type your own figures or notes here.</t>
  </si>
  <si>
    <t>Green cells</t>
  </si>
  <si>
    <t>12-month cash flow forecast</t>
  </si>
  <si>
    <t>Category</t>
  </si>
  <si>
    <t>Notes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</si>
  <si>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</si>
  <si>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</si>
  <si>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</si>
  <si>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</si>
  <si>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</si>
  <si>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</si>
  <si>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</si>
  <si>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</si>
  <si>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</si>
  <si>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</si>
  <si>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</si>
  <si>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</si>
  <si>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Annual total</t>
  </si>
  <si>
    <t>Opening cash balance</t>
  </si>
  <si>
    <t>Enter month 1. Later months are carried forward.</t>
  </si>
  <si>
    <t>Money coming in</t>
  </si>
  <si>
    <t>Sales paid immediately</t>
  </si>
  <si>
    <t>Cash received at the point of sale.</t>
  </si>
  <si>
    <t>Invoice payments from customers</t>
  </si>
  <si>
    <t>Expected payments from invoices.</t>
  </si>
  <si>
    <t>Online sales</t>
  </si>
  <si>
    <t>Online sales paid into the business.</t>
  </si>
  <si>
    <t>Deposits or upfront payments</t>
  </si>
  <si>
    <t>Deposits, retainers or advance payments.</t>
  </si>
  <si>
    <t>Grants, loans, investment or owner funds</t>
  </si>
  <si>
    <t>Cash received from funding or finance.</t>
  </si>
  <si>
    <t>Other income</t>
  </si>
  <si>
    <t>Any other cash coming in.</t>
  </si>
  <si>
    <t>Total cash in</t>
  </si>
  <si>
    <t>Money going out</t>
  </si>
  <si>
    <t>Stock, materials or cost of sales</t>
  </si>
  <si>
    <t>Costs linked directly to sales.</t>
  </si>
  <si>
    <t>Supplier payments</t>
  </si>
  <si>
    <t>Supplier invoices due to be paid.</t>
  </si>
  <si>
    <t>Wages and salaries</t>
  </si>
  <si>
    <t>Payroll costs.</t>
  </si>
  <si>
    <t>Freelancers or contractors</t>
  </si>
  <si>
    <t>Non-payroll support.</t>
  </si>
  <si>
    <t>Rent or workspace costs</t>
  </si>
  <si>
    <t>Premises, desk space or storage.</t>
  </si>
  <si>
    <t>Utilities and insurance</t>
  </si>
  <si>
    <t>Energy, broadband, insurance and similar costs.</t>
  </si>
  <si>
    <t>Software and subscriptions</t>
  </si>
  <si>
    <t>Regular tools and subscriptions.</t>
  </si>
  <si>
    <t>Marketing and advertising</t>
  </si>
  <si>
    <t>Campaigns, design, print, events or ads.</t>
  </si>
  <si>
    <t>Travel</t>
  </si>
  <si>
    <t>Business travel costs.</t>
  </si>
  <si>
    <t>Professional fees</t>
  </si>
  <si>
    <t>Accountant, solicitor or adviser fees.</t>
  </si>
  <si>
    <t>Loan and credit card repayments</t>
  </si>
  <si>
    <t>Finance repayments due.</t>
  </si>
  <si>
    <t>Tax</t>
  </si>
  <si>
    <t>Corporation Tax, Self Assessment, PAYE or other tax.</t>
  </si>
  <si>
    <t>VAT payments</t>
  </si>
  <si>
    <t>Owner drawings or dividends</t>
  </si>
  <si>
    <t>Money taken out of the business.</t>
  </si>
  <si>
    <t>Equipment and one-off costs</t>
  </si>
  <si>
    <t>Planned larger purchases or one-off bills.</t>
  </si>
  <si>
    <t>Other costs</t>
  </si>
  <si>
    <t>Any other cash going out.</t>
  </si>
  <si>
    <t>Total cash out</t>
  </si>
  <si>
    <t>Cash position</t>
  </si>
  <si>
    <t>Net cash flow</t>
  </si>
  <si>
    <t>Total cash in minus total cash out.</t>
  </si>
  <si>
    <t>Closing cash balance</t>
  </si>
  <si>
    <t>Opening balance plus net cash flow.</t>
  </si>
  <si>
    <t>Lowest safe cash level</t>
  </si>
  <si>
    <t>Enter the minimum cash you want to keep.</t>
  </si>
  <si>
    <t>Cash warning</t>
  </si>
  <si>
    <t>Flags months below your safe cash level.</t>
  </si>
  <si>
    <t>Simple checks</t>
  </si>
  <si>
    <t>Lowest closing balance</t>
  </si>
  <si>
    <t>Highest cash out month</t>
  </si>
  <si>
    <t>Number of warning months</t>
  </si>
  <si>
    <t>Year-end cash balance</t>
  </si>
  <si>
    <t>Area</t>
  </si>
  <si>
    <t>Prompt</t>
  </si>
  <si>
    <t>Your assumption</t>
  </si>
  <si>
    <t>Update date</t>
  </si>
  <si>
    <t>Sales</t>
  </si>
  <si>
    <t>What monthly sales do you expect?</t>
  </si>
  <si>
    <t>Which months are likely to be quieter or busier?</t>
  </si>
  <si>
    <t>Which work is confirmed, likely or speculative?</t>
  </si>
  <si>
    <t>Payments</t>
  </si>
  <si>
    <t>How quickly do customers usually pay?</t>
  </si>
  <si>
    <t>What percentage of sales is paid upfront?</t>
  </si>
  <si>
    <t>Which invoices may be late?</t>
  </si>
  <si>
    <t>Costs</t>
  </si>
  <si>
    <t>Which costs are fixed every month?</t>
  </si>
  <si>
    <t>Which costs rise when sales rise?</t>
  </si>
  <si>
    <t>Are any suppliers raising prices?</t>
  </si>
  <si>
    <t>Tax and VAT</t>
  </si>
  <si>
    <t>Which months include tax, PAYE or VAT payments?</t>
  </si>
  <si>
    <t>Planning</t>
  </si>
  <si>
    <t>What is your lowest safe cash level?</t>
  </si>
  <si>
    <t>What action will you take if cash drops below that level?</t>
  </si>
  <si>
    <t>Month</t>
  </si>
  <si>
    <t>Forecast cash in</t>
  </si>
  <si>
    <t>Actual cash in</t>
  </si>
  <si>
    <t>Difference</t>
  </si>
  <si>
    <t>Forecast cash out</t>
  </si>
  <si>
    <t>Actual cash out</t>
  </si>
  <si>
    <t>Forecast closing balance</t>
  </si>
  <si>
    <t>Actual closing balance</t>
  </si>
  <si>
    <t>Use this space to note why actual results were different from the forecast.</t>
  </si>
  <si>
    <t>Which invoices were paid late?</t>
  </si>
  <si>
    <t>Which costs were higher than expected?</t>
  </si>
  <si>
    <t>Did any sales move into another month?</t>
  </si>
  <si>
    <t>Week</t>
  </si>
  <si>
    <t>Opening cash</t>
  </si>
  <si>
    <t>Expected receipts</t>
  </si>
  <si>
    <t>Critical payments</t>
  </si>
  <si>
    <t>Wages/contractors</t>
  </si>
  <si>
    <t>Tax/VAT</t>
  </si>
  <si>
    <t>Loan repayments</t>
  </si>
  <si>
    <t>Closing cash</t>
  </si>
  <si>
    <t>Action needed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</si>
  <si>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</si>
  <si>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</si>
  <si>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</si>
  <si>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</si>
  <si>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</si>
  <si>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</si>
  <si>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</si>
  <si>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</si>
  <si>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</si>
  <si>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</si>
  <si>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</si>
  <si>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</si>
  <si>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</si>
  <si>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These contain formulas. Avoid editing them unless you're confident with spreadsheets.</t>
  </si>
  <si>
    <t>Use this row if your business is VAT-registered.</t>
  </si>
  <si>
    <t>What needs to change in next month's forecast?</t>
  </si>
  <si>
    <t>Worked example: Small design studio</t>
  </si>
  <si>
    <t>This template is for planning only. It does not replace advice from an accountant, bookkeeper or financial adviser. No outside financial assumptions are built into this workbook – the figures should come from your own business records and judgement.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</si>
</sst>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;[Red]\-\£#,##0;\£0"/>
  </numFmts>
  <fonts count="13">
    <font>
      <sz val="11"/>
      <name val="Carlito"/>
    </font>
    <font>
      <b/>
      <sz val="14"/>
      <color rgb="FFFFFFFF"/>
      <name val="Aptos"/>
    </font>
    <font>
      <sz val="11"/>
      <name val="Aptos"/>
    </font>
    <font>
      <b/>
      <sz val="11"/>
      <color rgb="FFFFFFFF"/>
      <name val="Aptos"/>
    </font>
    <font>
      <b/>
      <sz val="11"/>
      <color rgb="FF1F4E78"/>
      <name val="Aptos"/>
    </font>
    <font>
      <i/>
      <sz val="11"/>
      <color rgb="FF666666"/>
      <name val="Aptos"/>
    </font>
    <font>
      <b/>
      <sz val="11"/>
      <name val="Aptos"/>
    </font>
    <font>
      <b/>
      <sz val="11"/>
      <color rgb="FF215788"/>
      <name val="Aptos"/>
      <family val="2"/>
    </font>
    <font>
      <sz val="11"/>
      <name val="Aptos"/>
      <family val="2"/>
    </font>
    <font>
      <b/>
      <sz val="14"/>
      <color rgb="FFFFFFFF"/>
      <name val="Aptos"/>
      <family val="2"/>
    </font>
    <font>
      <u/>
      <sz val="11"/>
      <color theme="10"/>
      <name val="Carlito"/>
    </font>
    <font>
      <u/>
      <sz val="36"/>
      <color theme="10"/>
      <name val="Carlito"/>
    </font>
    <font>
      <i/>
      <sz val="11"/>
      <color rgb="FF666666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215788"/>
        <bgColor indexed="64"/>
      </patternFill>
    </fill>
    <fill>
      <patternFill patternType="solid">
        <fgColor rgb="FFFED100"/>
        <bgColor indexed="64"/>
      </patternFill>
    </fill>
    <fill>
      <patternFill patternType="solid">
        <fgColor rgb="FFBED6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left" vertical="center"/>
    </xf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2" fillId="4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2" fillId="0" borderId="0" xfId="0" applyFont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164" fontId="2" fillId="4" borderId="0" xfId="0" applyNumberFormat="1" applyFont="1" applyFill="1" applyAlignment="1">
      <alignment horizontal="right" vertical="top"/>
    </xf>
    <xf numFmtId="164" fontId="2" fillId="5" borderId="0" xfId="0" applyNumberFormat="1" applyFont="1" applyFill="1" applyAlignment="1">
      <alignment horizontal="right" vertical="top"/>
    </xf>
    <xf numFmtId="164" fontId="2" fillId="5" borderId="0" xfId="0" applyNumberFormat="1" applyFont="1" applyFill="1" applyAlignment="1">
      <alignment horizontal="center" vertical="top"/>
    </xf>
    <xf numFmtId="0" fontId="8" fillId="0" borderId="0" xfId="0" applyFont="1" applyAlignment="1">
      <alignment vertical="top"/>
    </xf>
    <xf numFmtId="0" fontId="2" fillId="4" borderId="0" xfId="0" applyFont="1" applyFill="1" applyAlignment="1">
      <alignment vertical="top"/>
    </xf>
    <xf numFmtId="164" fontId="2" fillId="4" borderId="0" xfId="0" applyNumberFormat="1" applyFont="1" applyFill="1" applyAlignment="1">
      <alignment vertical="top"/>
    </xf>
    <xf numFmtId="164" fontId="2" fillId="5" borderId="0" xfId="0" applyNumberFormat="1" applyFont="1" applyFill="1" applyAlignment="1">
      <alignment vertical="top"/>
    </xf>
    <xf numFmtId="0" fontId="9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center" wrapText="1"/>
    </xf>
    <xf numFmtId="164" fontId="2" fillId="5" borderId="0" xfId="0" applyNumberFormat="1" applyFont="1" applyFill="1" applyAlignment="1">
      <alignment horizontal="right"/>
    </xf>
    <xf numFmtId="164" fontId="2" fillId="5" borderId="0" xfId="0" applyNumberFormat="1" applyFont="1" applyFill="1" applyAlignment="1">
      <alignment horizontal="center"/>
    </xf>
    <xf numFmtId="0" fontId="11" fillId="0" borderId="0" xfId="1" applyFont="1" applyAlignment="1">
      <alignment vertical="top"/>
    </xf>
    <xf numFmtId="0" fontId="12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6">
    <dxf>
      <font>
        <b/>
        <color rgb="FF9C0006"/>
      </font>
      <fill>
        <patternFill patternType="solid">
          <bgColor rgb="FFFCE4D6"/>
        </patternFill>
      </fill>
    </dxf>
    <dxf>
      <font>
        <color rgb="FF9C0006"/>
      </font>
      <fill>
        <patternFill patternType="solid">
          <bgColor rgb="FFFCE4D6"/>
        </patternFill>
      </fill>
    </dxf>
    <dxf>
      <font>
        <color rgb="FF9C0006"/>
      </font>
      <fill>
        <patternFill patternType="solid">
          <bgColor rgb="FFFCE4D6"/>
        </patternFill>
      </fill>
    </dxf>
    <dxf>
      <font>
        <color rgb="FF9C0006"/>
      </font>
      <fill>
        <patternFill patternType="solid">
          <bgColor rgb="FFFCE4D6"/>
        </patternFill>
      </fill>
    </dxf>
    <dxf>
      <font>
        <b/>
        <color rgb="FF9C0006"/>
      </font>
      <fill>
        <patternFill patternType="solid">
          <bgColor rgb="FFFCE4D6"/>
        </patternFill>
      </fill>
    </dxf>
    <dxf>
      <font>
        <color rgb="FF9C0006"/>
      </font>
      <fill>
        <patternFill patternType="solid">
          <bgColor rgb="FFFCE4D6"/>
        </patternFill>
      </fill>
    </dxf>
  </dxfs>
  <tableStyles count="0" defaultTableStyle="TableStyleMedium2" defaultPivotStyle="PivotStyleLight16"/>
  <colors>
    <mruColors>
      <color rgb="FFBED600"/>
      <color rgb="FF215788"/>
      <color rgb="FFFED100"/>
      <color rgb="FFF4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r>
              <a:rPr lang="en-GB"/>
              <a:t>Closing cash balance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Series 1</c:v>
          </c:tx>
          <c:cat>
            <c:numRef>
              <c:f>'12-month forecast'!$C$35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cat>
          <c:val>
            <c:numRef>
              <c:f>'12-month forecast'!$D$35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4-4347-AF5C-38DB1DC3ED25}"/>
            </c:ext>
          </c:extLst>
        </c:ser>
        <c:ser>
          <c:idx val="1"/>
          <c:order val="1"/>
          <c:tx>
            <c:v>Series 2</c:v>
          </c:tx>
          <c:cat>
            <c:numRef>
              <c:f>'12-month forecast'!$C$35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cat>
          <c:val>
            <c:numRef>
              <c:f>'12-month forecast'!$E$35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4-4347-AF5C-38DB1DC3ED25}"/>
            </c:ext>
          </c:extLst>
        </c:ser>
        <c:ser>
          <c:idx val="2"/>
          <c:order val="2"/>
          <c:tx>
            <c:v>Series 3</c:v>
          </c:tx>
          <c:cat>
            <c:numRef>
              <c:f>'12-month forecast'!$C$35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cat>
          <c:val>
            <c:numRef>
              <c:f>'12-month forecast'!$F$35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94-4347-AF5C-38DB1DC3ED25}"/>
            </c:ext>
          </c:extLst>
        </c:ser>
        <c:ser>
          <c:idx val="3"/>
          <c:order val="3"/>
          <c:tx>
            <c:v>Series 4</c:v>
          </c:tx>
          <c:cat>
            <c:numRef>
              <c:f>'12-month forecast'!$C$35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cat>
          <c:val>
            <c:numRef>
              <c:f>'12-month forecast'!$G$35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94-4347-AF5C-38DB1DC3ED25}"/>
            </c:ext>
          </c:extLst>
        </c:ser>
        <c:ser>
          <c:idx val="4"/>
          <c:order val="4"/>
          <c:tx>
            <c:v>Series 5</c:v>
          </c:tx>
          <c:cat>
            <c:numRef>
              <c:f>'12-month forecast'!$C$35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cat>
          <c:val>
            <c:numRef>
              <c:f>'12-month forecast'!$H$35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94-4347-AF5C-38DB1DC3ED25}"/>
            </c:ext>
          </c:extLst>
        </c:ser>
        <c:ser>
          <c:idx val="5"/>
          <c:order val="5"/>
          <c:tx>
            <c:v>Series 6</c:v>
          </c:tx>
          <c:cat>
            <c:numRef>
              <c:f>'12-month forecast'!$C$35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cat>
          <c:val>
            <c:numRef>
              <c:f>'12-month forecast'!$I$35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94-4347-AF5C-38DB1DC3ED25}"/>
            </c:ext>
          </c:extLst>
        </c:ser>
        <c:ser>
          <c:idx val="6"/>
          <c:order val="6"/>
          <c:tx>
            <c:v>Series 7</c:v>
          </c:tx>
          <c:cat>
            <c:numRef>
              <c:f>'12-month forecast'!$C$35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cat>
          <c:val>
            <c:numRef>
              <c:f>'12-month forecast'!$J$35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94-4347-AF5C-38DB1DC3ED25}"/>
            </c:ext>
          </c:extLst>
        </c:ser>
        <c:ser>
          <c:idx val="7"/>
          <c:order val="7"/>
          <c:tx>
            <c:v>Series 8</c:v>
          </c:tx>
          <c:cat>
            <c:numRef>
              <c:f>'12-month forecast'!$C$35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cat>
          <c:val>
            <c:numRef>
              <c:f>'12-month forecast'!$K$35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94-4347-AF5C-38DB1DC3ED25}"/>
            </c:ext>
          </c:extLst>
        </c:ser>
        <c:ser>
          <c:idx val="8"/>
          <c:order val="8"/>
          <c:tx>
            <c:v>Series 9</c:v>
          </c:tx>
          <c:cat>
            <c:numRef>
              <c:f>'12-month forecast'!$C$35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cat>
          <c:val>
            <c:numRef>
              <c:f>'12-month forecast'!$L$35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94-4347-AF5C-38DB1DC3ED25}"/>
            </c:ext>
          </c:extLst>
        </c:ser>
        <c:ser>
          <c:idx val="9"/>
          <c:order val="9"/>
          <c:tx>
            <c:v>Series 10</c:v>
          </c:tx>
          <c:cat>
            <c:numRef>
              <c:f>'12-month forecast'!$C$35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cat>
          <c:val>
            <c:numRef>
              <c:f>'12-month forecast'!$M$35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94-4347-AF5C-38DB1DC3ED25}"/>
            </c:ext>
          </c:extLst>
        </c:ser>
        <c:ser>
          <c:idx val="10"/>
          <c:order val="10"/>
          <c:tx>
            <c:v>Series 11</c:v>
          </c:tx>
          <c:cat>
            <c:numRef>
              <c:f>'12-month forecast'!$C$35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cat>
          <c:val>
            <c:numRef>
              <c:f>'12-month forecast'!$N$35</c:f>
              <c:numCache>
                <c:formatCode>\£#,##0;[Red]\-\£#,##0;\£0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94-4347-AF5C-38DB1DC3E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£#,##0;[Red]\-\£#,##0;\£0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£#,##0;[Red]\-\£#,##0;\£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39</xdr:row>
      <xdr:rowOff>0</xdr:rowOff>
    </xdr:from>
    <xdr:to>
      <xdr:col>15</xdr:col>
      <xdr:colOff>0</xdr:colOff>
      <xdr:row>55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terprisenation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workbookViewId="0">
      <selection activeCell="D22" sqref="D22"/>
    </sheetView>
  </sheetViews>
  <sheetFormatPr defaultRowHeight="14"/>
  <cols>
    <col min="1" max="1" width="40" style="9" customWidth="1"/>
    <col min="2" max="2" width="48" style="9" customWidth="1"/>
    <col min="3" max="3" width="8.6640625" style="9"/>
    <col min="4" max="4" width="46" style="9" customWidth="1"/>
    <col min="5" max="16384" width="8.6640625" style="9"/>
  </cols>
  <sheetData>
    <row r="1" spans="1:15" ht="44.5">
      <c r="A1" s="40" t="e" vm="1">
        <v>#VALUE!</v>
      </c>
    </row>
    <row r="3" spans="1:15" ht="27" customHeight="1">
      <c r="A3" s="12" t="s">
        <v>0</v>
      </c>
      <c r="B3" s="13"/>
      <c r="C3" s="13"/>
      <c r="D3" s="13"/>
      <c r="E3" s="13"/>
      <c r="F3" s="13"/>
      <c r="G3" s="8"/>
      <c r="H3" s="8"/>
      <c r="I3" s="8"/>
      <c r="J3" s="8"/>
      <c r="K3" s="8"/>
      <c r="L3" s="8"/>
      <c r="M3" s="8"/>
      <c r="N3" s="8"/>
      <c r="O3" s="8"/>
    </row>
    <row r="4" spans="1:15" ht="14.5">
      <c r="A4" s="10"/>
      <c r="B4" s="10"/>
      <c r="C4" s="10"/>
      <c r="D4" s="10"/>
      <c r="E4" s="10"/>
      <c r="F4" s="10"/>
      <c r="G4" s="8"/>
      <c r="H4" s="8"/>
      <c r="I4" s="8"/>
      <c r="J4" s="8"/>
      <c r="K4" s="8"/>
      <c r="L4" s="8"/>
      <c r="M4" s="8"/>
      <c r="N4" s="8"/>
      <c r="O4" s="8"/>
    </row>
    <row r="5" spans="1:15" ht="14.5">
      <c r="A5" s="7" t="s">
        <v>1</v>
      </c>
      <c r="B5" s="7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</row>
    <row r="6" spans="1:15" ht="14.5">
      <c r="A6" s="7"/>
      <c r="B6" s="7"/>
      <c r="C6" s="7"/>
      <c r="D6" s="7"/>
      <c r="E6" s="7"/>
      <c r="F6" s="7"/>
      <c r="G6" s="8"/>
      <c r="H6" s="8"/>
      <c r="I6" s="8"/>
      <c r="J6" s="8"/>
      <c r="K6" s="8"/>
      <c r="L6" s="8"/>
      <c r="M6" s="8"/>
      <c r="N6" s="8"/>
      <c r="O6" s="8"/>
    </row>
    <row r="7" spans="1:15" ht="14.5">
      <c r="A7" s="10"/>
      <c r="B7" s="10"/>
      <c r="C7" s="10"/>
      <c r="D7" s="10"/>
      <c r="E7" s="10"/>
      <c r="F7" s="10"/>
      <c r="G7" s="8"/>
      <c r="H7" s="8"/>
      <c r="I7" s="8"/>
      <c r="J7" s="8"/>
      <c r="K7" s="8"/>
      <c r="L7" s="8"/>
      <c r="M7" s="8"/>
      <c r="N7" s="8"/>
      <c r="O7" s="8"/>
    </row>
    <row r="8" spans="1:15" ht="14.5">
      <c r="A8" s="14" t="s">
        <v>2</v>
      </c>
      <c r="B8" s="14" t="s">
        <v>3</v>
      </c>
      <c r="C8" s="10"/>
      <c r="D8" s="15" t="s">
        <v>4</v>
      </c>
      <c r="E8" s="10"/>
      <c r="F8" s="10"/>
      <c r="G8" s="8"/>
      <c r="H8" s="8"/>
      <c r="I8" s="8"/>
      <c r="J8" s="8"/>
      <c r="K8" s="8"/>
      <c r="L8" s="8"/>
      <c r="M8" s="8"/>
      <c r="N8" s="8"/>
      <c r="O8" s="8"/>
    </row>
    <row r="9" spans="1:15" ht="29">
      <c r="A9" s="10" t="s">
        <v>5</v>
      </c>
      <c r="B9" s="10" t="s">
        <v>6</v>
      </c>
      <c r="C9" s="10"/>
      <c r="D9" s="10" t="s">
        <v>7</v>
      </c>
      <c r="E9" s="10"/>
      <c r="F9" s="10"/>
      <c r="G9" s="8"/>
      <c r="H9" s="8"/>
      <c r="I9" s="8"/>
      <c r="J9" s="8"/>
      <c r="K9" s="8"/>
      <c r="L9" s="8"/>
      <c r="M9" s="8"/>
      <c r="N9" s="8"/>
      <c r="O9" s="8"/>
    </row>
    <row r="10" spans="1:15" ht="14.5">
      <c r="A10" s="10" t="s">
        <v>8</v>
      </c>
      <c r="B10" s="10" t="s">
        <v>9</v>
      </c>
      <c r="C10" s="10"/>
      <c r="D10" s="10" t="s">
        <v>10</v>
      </c>
      <c r="E10" s="10"/>
      <c r="F10" s="10"/>
      <c r="G10" s="8"/>
      <c r="H10" s="8"/>
      <c r="I10" s="8"/>
      <c r="J10" s="8"/>
      <c r="K10" s="8"/>
      <c r="L10" s="8"/>
      <c r="M10" s="8"/>
      <c r="N10" s="8"/>
      <c r="O10" s="8"/>
    </row>
    <row r="11" spans="1:15" ht="29">
      <c r="A11" s="10" t="s">
        <v>11</v>
      </c>
      <c r="B11" s="10" t="s">
        <v>12</v>
      </c>
      <c r="C11" s="10"/>
      <c r="D11" s="10" t="s">
        <v>13</v>
      </c>
      <c r="E11" s="10"/>
      <c r="F11" s="10"/>
      <c r="G11" s="8"/>
      <c r="H11" s="8"/>
      <c r="I11" s="8"/>
      <c r="J11" s="8"/>
      <c r="K11" s="8"/>
      <c r="L11" s="8"/>
      <c r="M11" s="8"/>
      <c r="N11" s="8"/>
      <c r="O11" s="8"/>
    </row>
    <row r="12" spans="1:15" ht="29">
      <c r="A12" s="10" t="s">
        <v>14</v>
      </c>
      <c r="B12" s="10" t="s">
        <v>15</v>
      </c>
      <c r="C12" s="10"/>
      <c r="D12" s="10" t="s">
        <v>16</v>
      </c>
      <c r="E12" s="10"/>
      <c r="F12" s="10"/>
      <c r="G12" s="8"/>
      <c r="H12" s="8"/>
      <c r="I12" s="8"/>
      <c r="J12" s="8"/>
      <c r="K12" s="8"/>
      <c r="L12" s="8"/>
      <c r="M12" s="8"/>
      <c r="N12" s="8"/>
      <c r="O12" s="8"/>
    </row>
    <row r="13" spans="1:15" ht="29">
      <c r="A13" s="10" t="s">
        <v>17</v>
      </c>
      <c r="B13" s="10" t="s">
        <v>18</v>
      </c>
      <c r="C13" s="10"/>
      <c r="D13" s="10" t="s">
        <v>19</v>
      </c>
      <c r="E13" s="10"/>
      <c r="F13" s="10"/>
      <c r="G13" s="8"/>
      <c r="H13" s="8"/>
      <c r="I13" s="8"/>
      <c r="J13" s="8"/>
      <c r="K13" s="8"/>
      <c r="L13" s="8"/>
      <c r="M13" s="8"/>
      <c r="N13" s="8"/>
      <c r="O13" s="8"/>
    </row>
    <row r="14" spans="1:15" ht="14.5">
      <c r="A14" s="10"/>
      <c r="B14" s="10"/>
      <c r="C14" s="10"/>
      <c r="D14" s="10" t="s">
        <v>20</v>
      </c>
      <c r="E14" s="10"/>
      <c r="F14" s="10"/>
      <c r="G14" s="8"/>
      <c r="H14" s="8"/>
      <c r="I14" s="8"/>
      <c r="J14" s="8"/>
      <c r="K14" s="8"/>
      <c r="L14" s="8"/>
      <c r="M14" s="8"/>
      <c r="N14" s="8"/>
      <c r="O14" s="8"/>
    </row>
    <row r="15" spans="1:15" ht="29">
      <c r="A15" s="10"/>
      <c r="B15" s="10"/>
      <c r="C15" s="10"/>
      <c r="D15" s="10" t="s">
        <v>21</v>
      </c>
      <c r="E15" s="10"/>
      <c r="F15" s="10"/>
      <c r="G15" s="8"/>
      <c r="H15" s="8"/>
      <c r="I15" s="8"/>
      <c r="J15" s="8"/>
      <c r="K15" s="8"/>
      <c r="L15" s="8"/>
      <c r="M15" s="8"/>
      <c r="N15" s="8"/>
      <c r="O15" s="8"/>
    </row>
    <row r="16" spans="1:15" ht="14.5">
      <c r="A16" s="10"/>
      <c r="B16" s="10"/>
      <c r="C16" s="10"/>
      <c r="D16" s="10"/>
      <c r="E16" s="10"/>
      <c r="F16" s="10"/>
      <c r="G16" s="8"/>
      <c r="H16" s="8"/>
      <c r="I16" s="8"/>
      <c r="J16" s="8"/>
      <c r="K16" s="8"/>
      <c r="L16" s="8"/>
      <c r="M16" s="8"/>
      <c r="N16" s="8"/>
      <c r="O16" s="8"/>
    </row>
    <row r="17" spans="1:15" ht="14.5">
      <c r="A17" s="41" t="s">
        <v>164</v>
      </c>
      <c r="B17" s="7"/>
      <c r="C17" s="7"/>
      <c r="D17" s="7"/>
      <c r="E17" s="7"/>
      <c r="F17" s="7"/>
      <c r="G17" s="8"/>
      <c r="H17" s="8"/>
      <c r="I17" s="8"/>
      <c r="J17" s="8"/>
      <c r="K17" s="8"/>
      <c r="L17" s="8"/>
      <c r="M17" s="8"/>
      <c r="N17" s="8"/>
      <c r="O17" s="8"/>
    </row>
    <row r="18" spans="1:15" ht="14.5">
      <c r="A18" s="7"/>
      <c r="B18" s="7"/>
      <c r="C18" s="7"/>
      <c r="D18" s="7"/>
      <c r="E18" s="7"/>
      <c r="F18" s="7"/>
      <c r="G18" s="8"/>
      <c r="H18" s="8"/>
      <c r="I18" s="8"/>
      <c r="J18" s="8"/>
      <c r="K18" s="8"/>
      <c r="L18" s="8"/>
      <c r="M18" s="8"/>
      <c r="N18" s="8"/>
      <c r="O18" s="8"/>
    </row>
    <row r="19" spans="1:15" ht="14.5">
      <c r="A19" s="10"/>
      <c r="B19" s="10"/>
      <c r="C19" s="10"/>
      <c r="D19" s="10"/>
      <c r="E19" s="10"/>
      <c r="F19" s="10"/>
      <c r="G19" s="8"/>
      <c r="H19" s="8"/>
      <c r="I19" s="8"/>
      <c r="J19" s="8"/>
      <c r="K19" s="8"/>
      <c r="L19" s="8"/>
      <c r="M19" s="8"/>
      <c r="N19" s="8"/>
      <c r="O19" s="8"/>
    </row>
    <row r="20" spans="1:15" ht="14.5">
      <c r="A20" s="11" t="s">
        <v>22</v>
      </c>
      <c r="B20" s="7"/>
      <c r="C20" s="7"/>
      <c r="D20" s="7"/>
      <c r="E20" s="7"/>
      <c r="F20" s="7"/>
      <c r="G20" s="8"/>
      <c r="H20" s="8"/>
      <c r="I20" s="8"/>
      <c r="J20" s="8"/>
      <c r="K20" s="8"/>
      <c r="L20" s="8"/>
      <c r="M20" s="8"/>
      <c r="N20" s="8"/>
      <c r="O20" s="8"/>
    </row>
    <row r="21" spans="1:15" ht="14.5">
      <c r="A21" s="16" t="s">
        <v>23</v>
      </c>
      <c r="B21" s="10" t="s">
        <v>24</v>
      </c>
      <c r="C21" s="10"/>
      <c r="D21" s="10"/>
      <c r="E21" s="10"/>
      <c r="F21" s="10"/>
      <c r="G21" s="8"/>
      <c r="H21" s="8"/>
      <c r="I21" s="8"/>
      <c r="J21" s="8"/>
      <c r="K21" s="8"/>
      <c r="L21" s="8"/>
      <c r="M21" s="8"/>
      <c r="N21" s="8"/>
      <c r="O21" s="8"/>
    </row>
    <row r="22" spans="1:15" ht="29">
      <c r="A22" s="17" t="s">
        <v>25</v>
      </c>
      <c r="B22" s="18" t="s">
        <v>160</v>
      </c>
      <c r="C22" s="10"/>
      <c r="D22" s="10"/>
      <c r="E22" s="10"/>
      <c r="F22" s="10"/>
      <c r="G22" s="8"/>
      <c r="H22" s="8"/>
      <c r="I22" s="8"/>
      <c r="J22" s="8"/>
      <c r="K22" s="8"/>
      <c r="L22" s="8"/>
      <c r="M22" s="8"/>
      <c r="N22" s="8"/>
      <c r="O22" s="8"/>
    </row>
    <row r="23" spans="1:15" ht="14.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14.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4.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4.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4.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14.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4.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4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4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ht="14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14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4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14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4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4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14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4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ht="14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4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4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4.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ht="14.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ht="14.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ht="14.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ht="14.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ht="14.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ht="14.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4.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14.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4.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ht="14.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ht="14.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</sheetData>
  <mergeCells count="4">
    <mergeCell ref="A3:F3"/>
    <mergeCell ref="A5:F6"/>
    <mergeCell ref="A17:F18"/>
    <mergeCell ref="A20:F20"/>
  </mergeCells>
  <hyperlinks>
    <hyperlink ref="A1" r:id="rId1" display="https://www.enterprisenation.com/" xr:uid="{12E232DD-0786-4721-8BFB-49FD6D72E7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0"/>
  <sheetViews>
    <sheetView zoomScale="70" zoomScaleNormal="70" workbookViewId="0">
      <selection activeCell="B28" sqref="B28"/>
    </sheetView>
  </sheetViews>
  <sheetFormatPr defaultRowHeight="14"/>
  <cols>
    <col min="1" max="1" width="32" style="9" customWidth="1"/>
    <col min="2" max="2" width="42" style="9" customWidth="1"/>
    <col min="3" max="14" width="12" style="9" customWidth="1"/>
    <col min="15" max="15" width="16" style="9" customWidth="1"/>
    <col min="16" max="16384" width="8.6640625" style="9"/>
  </cols>
  <sheetData>
    <row r="1" spans="1:15" ht="25" customHeight="1">
      <c r="A1" s="12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4.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4.5">
      <c r="A3" s="14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33</v>
      </c>
      <c r="H3" s="14" t="s">
        <v>34</v>
      </c>
      <c r="I3" s="14" t="s">
        <v>35</v>
      </c>
      <c r="J3" s="14" t="s">
        <v>36</v>
      </c>
      <c r="K3" s="14" t="s">
        <v>37</v>
      </c>
      <c r="L3" s="14" t="s">
        <v>38</v>
      </c>
      <c r="M3" s="14" t="s">
        <v>39</v>
      </c>
      <c r="N3" s="14" t="s">
        <v>40</v>
      </c>
      <c r="O3" s="14" t="s">
        <v>41</v>
      </c>
    </row>
    <row r="4" spans="1:15" ht="14.5">
      <c r="A4" s="19" t="s">
        <v>42</v>
      </c>
      <c r="B4" s="8" t="s">
        <v>43</v>
      </c>
      <c r="C4" s="28">
        <v>0</v>
      </c>
      <c r="D4" s="20">
        <f t="shared" ref="D4:N4" si="0">C35</f>
        <v>0</v>
      </c>
      <c r="E4" s="20">
        <f t="shared" si="0"/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0">
        <f t="shared" si="0"/>
        <v>0</v>
      </c>
      <c r="J4" s="20">
        <f t="shared" si="0"/>
        <v>0</v>
      </c>
      <c r="K4" s="20">
        <f t="shared" si="0"/>
        <v>0</v>
      </c>
      <c r="L4" s="20">
        <f t="shared" si="0"/>
        <v>0</v>
      </c>
      <c r="M4" s="20">
        <f t="shared" si="0"/>
        <v>0</v>
      </c>
      <c r="N4" s="20">
        <f t="shared" si="0"/>
        <v>0</v>
      </c>
      <c r="O4" s="21"/>
    </row>
    <row r="5" spans="1:15" ht="14.5">
      <c r="A5" s="22" t="s">
        <v>44</v>
      </c>
      <c r="B5" s="22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14.5">
      <c r="A6" s="19" t="s">
        <v>45</v>
      </c>
      <c r="B6" s="8" t="s">
        <v>46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0">
        <f t="shared" ref="O6:O12" si="1">SUM(C6:N6)</f>
        <v>0</v>
      </c>
    </row>
    <row r="7" spans="1:15" ht="14.5">
      <c r="A7" s="19" t="s">
        <v>47</v>
      </c>
      <c r="B7" s="8" t="s">
        <v>48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0">
        <f t="shared" si="1"/>
        <v>0</v>
      </c>
    </row>
    <row r="8" spans="1:15" ht="14.5">
      <c r="A8" s="19" t="s">
        <v>49</v>
      </c>
      <c r="B8" s="8" t="s">
        <v>50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0">
        <f t="shared" si="1"/>
        <v>0</v>
      </c>
    </row>
    <row r="9" spans="1:15" ht="14.5">
      <c r="A9" s="19" t="s">
        <v>51</v>
      </c>
      <c r="B9" s="8" t="s">
        <v>52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0">
        <f t="shared" si="1"/>
        <v>0</v>
      </c>
    </row>
    <row r="10" spans="1:15" ht="14.5">
      <c r="A10" s="19" t="s">
        <v>53</v>
      </c>
      <c r="B10" s="8" t="s">
        <v>54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0">
        <f t="shared" si="1"/>
        <v>0</v>
      </c>
    </row>
    <row r="11" spans="1:15" ht="14.5">
      <c r="A11" s="19" t="s">
        <v>55</v>
      </c>
      <c r="B11" s="8" t="s">
        <v>56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0">
        <f t="shared" si="1"/>
        <v>0</v>
      </c>
    </row>
    <row r="12" spans="1:15" ht="14.5">
      <c r="A12" s="19" t="s">
        <v>57</v>
      </c>
      <c r="B12" s="8"/>
      <c r="C12" s="29">
        <f t="shared" ref="C12:N12" si="2">SUM(C6:C11)</f>
        <v>0</v>
      </c>
      <c r="D12" s="29">
        <f t="shared" si="2"/>
        <v>0</v>
      </c>
      <c r="E12" s="29">
        <f t="shared" si="2"/>
        <v>0</v>
      </c>
      <c r="F12" s="29">
        <f t="shared" si="2"/>
        <v>0</v>
      </c>
      <c r="G12" s="29">
        <f t="shared" si="2"/>
        <v>0</v>
      </c>
      <c r="H12" s="29">
        <f t="shared" si="2"/>
        <v>0</v>
      </c>
      <c r="I12" s="29">
        <f t="shared" si="2"/>
        <v>0</v>
      </c>
      <c r="J12" s="29">
        <f t="shared" si="2"/>
        <v>0</v>
      </c>
      <c r="K12" s="29">
        <f t="shared" si="2"/>
        <v>0</v>
      </c>
      <c r="L12" s="29">
        <f t="shared" si="2"/>
        <v>0</v>
      </c>
      <c r="M12" s="29">
        <f t="shared" si="2"/>
        <v>0</v>
      </c>
      <c r="N12" s="29">
        <f t="shared" si="2"/>
        <v>0</v>
      </c>
      <c r="O12" s="20">
        <f t="shared" si="1"/>
        <v>0</v>
      </c>
    </row>
    <row r="13" spans="1:15" ht="14.5">
      <c r="A13" s="19"/>
      <c r="B13" s="8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ht="14.5">
      <c r="A14" s="22" t="s">
        <v>58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14.5">
      <c r="A15" s="19" t="s">
        <v>59</v>
      </c>
      <c r="B15" s="8" t="s">
        <v>60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0">
        <f t="shared" ref="O15:O31" si="3">SUM(C15:N15)</f>
        <v>0</v>
      </c>
    </row>
    <row r="16" spans="1:15" ht="14.5">
      <c r="A16" s="19" t="s">
        <v>61</v>
      </c>
      <c r="B16" s="8" t="s">
        <v>62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0">
        <f t="shared" si="3"/>
        <v>0</v>
      </c>
    </row>
    <row r="17" spans="1:15" ht="14.5">
      <c r="A17" s="19" t="s">
        <v>63</v>
      </c>
      <c r="B17" s="8" t="s">
        <v>64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0">
        <f t="shared" si="3"/>
        <v>0</v>
      </c>
    </row>
    <row r="18" spans="1:15" ht="14.5">
      <c r="A18" s="19" t="s">
        <v>65</v>
      </c>
      <c r="B18" s="8" t="s">
        <v>66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0">
        <f t="shared" si="3"/>
        <v>0</v>
      </c>
    </row>
    <row r="19" spans="1:15" ht="14.5">
      <c r="A19" s="19" t="s">
        <v>67</v>
      </c>
      <c r="B19" s="8" t="s">
        <v>68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0">
        <f t="shared" si="3"/>
        <v>0</v>
      </c>
    </row>
    <row r="20" spans="1:15" ht="14.5">
      <c r="A20" s="19" t="s">
        <v>69</v>
      </c>
      <c r="B20" s="8" t="s">
        <v>70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0">
        <f t="shared" si="3"/>
        <v>0</v>
      </c>
    </row>
    <row r="21" spans="1:15" ht="14.5">
      <c r="A21" s="19" t="s">
        <v>71</v>
      </c>
      <c r="B21" s="8" t="s">
        <v>72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0">
        <f t="shared" si="3"/>
        <v>0</v>
      </c>
    </row>
    <row r="22" spans="1:15" ht="14.5">
      <c r="A22" s="19" t="s">
        <v>73</v>
      </c>
      <c r="B22" s="8" t="s">
        <v>74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0">
        <f t="shared" si="3"/>
        <v>0</v>
      </c>
    </row>
    <row r="23" spans="1:15" ht="14.5">
      <c r="A23" s="19" t="s">
        <v>75</v>
      </c>
      <c r="B23" s="8" t="s">
        <v>76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0">
        <f t="shared" si="3"/>
        <v>0</v>
      </c>
    </row>
    <row r="24" spans="1:15" ht="14.5">
      <c r="A24" s="19" t="s">
        <v>77</v>
      </c>
      <c r="B24" s="8" t="s">
        <v>78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0">
        <f t="shared" si="3"/>
        <v>0</v>
      </c>
    </row>
    <row r="25" spans="1:15" ht="14.5">
      <c r="A25" s="19" t="s">
        <v>79</v>
      </c>
      <c r="B25" s="8" t="s">
        <v>80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0">
        <f t="shared" si="3"/>
        <v>0</v>
      </c>
    </row>
    <row r="26" spans="1:15" ht="14.5">
      <c r="A26" s="19" t="s">
        <v>81</v>
      </c>
      <c r="B26" s="8" t="s">
        <v>82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0">
        <f t="shared" si="3"/>
        <v>0</v>
      </c>
    </row>
    <row r="27" spans="1:15" ht="14.5">
      <c r="A27" s="19" t="s">
        <v>83</v>
      </c>
      <c r="B27" s="31" t="s">
        <v>161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0">
        <f t="shared" si="3"/>
        <v>0</v>
      </c>
    </row>
    <row r="28" spans="1:15" ht="14.5">
      <c r="A28" s="19" t="s">
        <v>84</v>
      </c>
      <c r="B28" s="8" t="s">
        <v>85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0">
        <f t="shared" si="3"/>
        <v>0</v>
      </c>
    </row>
    <row r="29" spans="1:15" ht="14.5">
      <c r="A29" s="19" t="s">
        <v>86</v>
      </c>
      <c r="B29" s="8" t="s">
        <v>87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0">
        <f t="shared" si="3"/>
        <v>0</v>
      </c>
    </row>
    <row r="30" spans="1:15" ht="14.5">
      <c r="A30" s="19" t="s">
        <v>88</v>
      </c>
      <c r="B30" s="8" t="s">
        <v>89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0">
        <f t="shared" si="3"/>
        <v>0</v>
      </c>
    </row>
    <row r="31" spans="1:15" ht="14.5">
      <c r="A31" s="19" t="s">
        <v>90</v>
      </c>
      <c r="B31" s="8"/>
      <c r="C31" s="29">
        <f t="shared" ref="C31:N31" si="4">SUM(C15:C30)</f>
        <v>0</v>
      </c>
      <c r="D31" s="29">
        <f t="shared" si="4"/>
        <v>0</v>
      </c>
      <c r="E31" s="29">
        <f t="shared" si="4"/>
        <v>0</v>
      </c>
      <c r="F31" s="29">
        <f t="shared" si="4"/>
        <v>0</v>
      </c>
      <c r="G31" s="29">
        <f t="shared" si="4"/>
        <v>0</v>
      </c>
      <c r="H31" s="29">
        <f t="shared" si="4"/>
        <v>0</v>
      </c>
      <c r="I31" s="29">
        <f t="shared" si="4"/>
        <v>0</v>
      </c>
      <c r="J31" s="29">
        <f t="shared" si="4"/>
        <v>0</v>
      </c>
      <c r="K31" s="29">
        <f t="shared" si="4"/>
        <v>0</v>
      </c>
      <c r="L31" s="29">
        <f t="shared" si="4"/>
        <v>0</v>
      </c>
      <c r="M31" s="29">
        <f t="shared" si="4"/>
        <v>0</v>
      </c>
      <c r="N31" s="29">
        <f t="shared" si="4"/>
        <v>0</v>
      </c>
      <c r="O31" s="20">
        <f t="shared" si="3"/>
        <v>0</v>
      </c>
    </row>
    <row r="32" spans="1:15" ht="14.5">
      <c r="A32" s="19"/>
      <c r="B32" s="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ht="14.5">
      <c r="A33" s="22" t="s">
        <v>91</v>
      </c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4.5">
      <c r="A34" s="19" t="s">
        <v>92</v>
      </c>
      <c r="B34" s="8" t="s">
        <v>93</v>
      </c>
      <c r="C34" s="29">
        <f t="shared" ref="C34:N34" si="5">C12-C31</f>
        <v>0</v>
      </c>
      <c r="D34" s="29">
        <f t="shared" si="5"/>
        <v>0</v>
      </c>
      <c r="E34" s="29">
        <f t="shared" si="5"/>
        <v>0</v>
      </c>
      <c r="F34" s="29">
        <f t="shared" si="5"/>
        <v>0</v>
      </c>
      <c r="G34" s="29">
        <f t="shared" si="5"/>
        <v>0</v>
      </c>
      <c r="H34" s="29">
        <f t="shared" si="5"/>
        <v>0</v>
      </c>
      <c r="I34" s="29">
        <f t="shared" si="5"/>
        <v>0</v>
      </c>
      <c r="J34" s="29">
        <f t="shared" si="5"/>
        <v>0</v>
      </c>
      <c r="K34" s="29">
        <f t="shared" si="5"/>
        <v>0</v>
      </c>
      <c r="L34" s="29">
        <f t="shared" si="5"/>
        <v>0</v>
      </c>
      <c r="M34" s="29">
        <f t="shared" si="5"/>
        <v>0</v>
      </c>
      <c r="N34" s="29">
        <f t="shared" si="5"/>
        <v>0</v>
      </c>
      <c r="O34" s="20">
        <f>SUM(C34:N34)</f>
        <v>0</v>
      </c>
    </row>
    <row r="35" spans="1:15" ht="14.5">
      <c r="A35" s="19" t="s">
        <v>94</v>
      </c>
      <c r="B35" s="8" t="s">
        <v>95</v>
      </c>
      <c r="C35" s="29">
        <f t="shared" ref="C35:N35" si="6">C4+C34</f>
        <v>0</v>
      </c>
      <c r="D35" s="29">
        <f t="shared" si="6"/>
        <v>0</v>
      </c>
      <c r="E35" s="29">
        <f t="shared" si="6"/>
        <v>0</v>
      </c>
      <c r="F35" s="29">
        <f t="shared" si="6"/>
        <v>0</v>
      </c>
      <c r="G35" s="29">
        <f t="shared" si="6"/>
        <v>0</v>
      </c>
      <c r="H35" s="29">
        <f t="shared" si="6"/>
        <v>0</v>
      </c>
      <c r="I35" s="29">
        <f t="shared" si="6"/>
        <v>0</v>
      </c>
      <c r="J35" s="29">
        <f t="shared" si="6"/>
        <v>0</v>
      </c>
      <c r="K35" s="29">
        <f t="shared" si="6"/>
        <v>0</v>
      </c>
      <c r="L35" s="29">
        <f t="shared" si="6"/>
        <v>0</v>
      </c>
      <c r="M35" s="29">
        <f t="shared" si="6"/>
        <v>0</v>
      </c>
      <c r="N35" s="29">
        <f t="shared" si="6"/>
        <v>0</v>
      </c>
      <c r="O35" s="20">
        <f>N35</f>
        <v>0</v>
      </c>
    </row>
    <row r="36" spans="1:15" ht="14.5">
      <c r="A36" s="19" t="s">
        <v>96</v>
      </c>
      <c r="B36" s="8" t="s">
        <v>97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0">
        <f>AVERAGE(C36:N36)</f>
        <v>0</v>
      </c>
    </row>
    <row r="37" spans="1:15" ht="14.5">
      <c r="A37" s="19" t="s">
        <v>98</v>
      </c>
      <c r="B37" s="8" t="s">
        <v>99</v>
      </c>
      <c r="C37" s="30" t="str">
        <f t="shared" ref="C37:N37" si="7">IF(C35&lt;C36,"Check this month","OK")</f>
        <v>OK</v>
      </c>
      <c r="D37" s="30" t="str">
        <f t="shared" si="7"/>
        <v>OK</v>
      </c>
      <c r="E37" s="30" t="str">
        <f t="shared" si="7"/>
        <v>OK</v>
      </c>
      <c r="F37" s="30" t="str">
        <f t="shared" si="7"/>
        <v>OK</v>
      </c>
      <c r="G37" s="30" t="str">
        <f t="shared" si="7"/>
        <v>OK</v>
      </c>
      <c r="H37" s="30" t="str">
        <f t="shared" si="7"/>
        <v>OK</v>
      </c>
      <c r="I37" s="30" t="str">
        <f t="shared" si="7"/>
        <v>OK</v>
      </c>
      <c r="J37" s="30" t="str">
        <f t="shared" si="7"/>
        <v>OK</v>
      </c>
      <c r="K37" s="30" t="str">
        <f t="shared" si="7"/>
        <v>OK</v>
      </c>
      <c r="L37" s="30" t="str">
        <f t="shared" si="7"/>
        <v>OK</v>
      </c>
      <c r="M37" s="30" t="str">
        <f t="shared" si="7"/>
        <v>OK</v>
      </c>
      <c r="N37" s="30" t="str">
        <f t="shared" si="7"/>
        <v>OK</v>
      </c>
      <c r="O37" s="24" t="str">
        <f>COUNTIF(C37:N37,"Check this month")&amp;" warning month(s)"</f>
        <v>0 warning month(s)</v>
      </c>
    </row>
    <row r="38" spans="1:15" ht="14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4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14.5">
      <c r="A40" s="25" t="s">
        <v>100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14.5">
      <c r="A41" s="8" t="s">
        <v>101</v>
      </c>
      <c r="B41" s="27">
        <f>MIN(C35:N35)</f>
        <v>0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5">
      <c r="A42" s="8" t="s">
        <v>102</v>
      </c>
      <c r="B42" s="27">
        <f>MAX(C31:N31)</f>
        <v>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5">
      <c r="A43" s="8" t="s">
        <v>103</v>
      </c>
      <c r="B43" s="27">
        <f>COUNTIF(C37:N37,"Check this month")</f>
        <v>0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5">
      <c r="A44" s="8" t="s">
        <v>104</v>
      </c>
      <c r="B44" s="27">
        <f>N35</f>
        <v>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ht="14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4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4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4.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ht="14.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ht="14.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ht="14.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ht="14.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ht="14.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ht="14.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4.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14.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4.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</sheetData>
  <mergeCells count="2">
    <mergeCell ref="A1:O1"/>
    <mergeCell ref="A40:O40"/>
  </mergeCells>
  <conditionalFormatting sqref="C34:N36">
    <cfRule type="cellIs" dxfId="5" priority="1" operator="lessThan">
      <formula>0</formula>
    </cfRule>
  </conditionalFormatting>
  <conditionalFormatting sqref="C37:N37">
    <cfRule type="expression" dxfId="4" priority="2">
      <formula>C37="Check this month"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0"/>
  <sheetViews>
    <sheetView workbookViewId="0">
      <selection activeCell="C18" sqref="C18"/>
    </sheetView>
  </sheetViews>
  <sheetFormatPr defaultRowHeight="14"/>
  <cols>
    <col min="1" max="1" width="18" style="9" customWidth="1"/>
    <col min="2" max="3" width="48" style="9" customWidth="1"/>
    <col min="4" max="4" width="16" style="9" customWidth="1"/>
    <col min="5" max="16384" width="8.6640625" style="9"/>
  </cols>
  <sheetData>
    <row r="1" spans="1:15" ht="23.5" customHeight="1">
      <c r="A1" s="12" t="s">
        <v>9</v>
      </c>
      <c r="B1" s="13"/>
      <c r="C1" s="13"/>
      <c r="D1" s="13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4.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4.5">
      <c r="A3" s="14" t="s">
        <v>105</v>
      </c>
      <c r="B3" s="14" t="s">
        <v>106</v>
      </c>
      <c r="C3" s="14" t="s">
        <v>107</v>
      </c>
      <c r="D3" s="14" t="s">
        <v>108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4.5">
      <c r="A4" s="8" t="s">
        <v>109</v>
      </c>
      <c r="B4" s="8" t="s">
        <v>110</v>
      </c>
      <c r="C4" s="32"/>
      <c r="D4" s="32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4.5">
      <c r="A5" s="8" t="s">
        <v>109</v>
      </c>
      <c r="B5" s="8" t="s">
        <v>111</v>
      </c>
      <c r="C5" s="32"/>
      <c r="D5" s="32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4.5">
      <c r="A6" s="8" t="s">
        <v>109</v>
      </c>
      <c r="B6" s="8" t="s">
        <v>112</v>
      </c>
      <c r="C6" s="32"/>
      <c r="D6" s="32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4.5">
      <c r="A7" s="8" t="s">
        <v>113</v>
      </c>
      <c r="B7" s="8" t="s">
        <v>114</v>
      </c>
      <c r="C7" s="32"/>
      <c r="D7" s="32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4.5">
      <c r="A8" s="8" t="s">
        <v>113</v>
      </c>
      <c r="B8" s="8" t="s">
        <v>115</v>
      </c>
      <c r="C8" s="32"/>
      <c r="D8" s="32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4.5">
      <c r="A9" s="8" t="s">
        <v>113</v>
      </c>
      <c r="B9" s="8" t="s">
        <v>116</v>
      </c>
      <c r="C9" s="32"/>
      <c r="D9" s="32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14.5">
      <c r="A10" s="8" t="s">
        <v>117</v>
      </c>
      <c r="B10" s="8" t="s">
        <v>118</v>
      </c>
      <c r="C10" s="32"/>
      <c r="D10" s="32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4.5">
      <c r="A11" s="8" t="s">
        <v>117</v>
      </c>
      <c r="B11" s="8" t="s">
        <v>119</v>
      </c>
      <c r="C11" s="32"/>
      <c r="D11" s="32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ht="14.5">
      <c r="A12" s="8" t="s">
        <v>117</v>
      </c>
      <c r="B12" s="8" t="s">
        <v>120</v>
      </c>
      <c r="C12" s="32"/>
      <c r="D12" s="32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ht="14.5">
      <c r="A13" s="8" t="s">
        <v>121</v>
      </c>
      <c r="B13" s="8" t="s">
        <v>122</v>
      </c>
      <c r="C13" s="32"/>
      <c r="D13" s="32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14.5">
      <c r="A14" s="8" t="s">
        <v>123</v>
      </c>
      <c r="B14" s="8" t="s">
        <v>124</v>
      </c>
      <c r="C14" s="32"/>
      <c r="D14" s="32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4.5">
      <c r="A15" s="8" t="s">
        <v>123</v>
      </c>
      <c r="B15" s="8" t="s">
        <v>125</v>
      </c>
      <c r="C15" s="32"/>
      <c r="D15" s="32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ht="14.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4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ht="14.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14.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14.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4.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14.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4.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14.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4.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4.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4.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14.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4.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4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4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ht="14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14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4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14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4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4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14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4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ht="14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4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4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4.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ht="14.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ht="14.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ht="14.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ht="14.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ht="14.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ht="14.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4.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14.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4.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0"/>
  <sheetViews>
    <sheetView zoomScale="85" zoomScaleNormal="85" workbookViewId="0">
      <selection activeCell="D20" sqref="D20"/>
    </sheetView>
  </sheetViews>
  <sheetFormatPr defaultRowHeight="14"/>
  <cols>
    <col min="1" max="9" width="18" style="9" customWidth="1"/>
    <col min="10" max="16384" width="8.6640625" style="9"/>
  </cols>
  <sheetData>
    <row r="1" spans="1:15" ht="21" customHeight="1">
      <c r="A1" s="12" t="s">
        <v>12</v>
      </c>
      <c r="B1" s="13"/>
      <c r="C1" s="13"/>
      <c r="D1" s="13"/>
      <c r="E1" s="13"/>
      <c r="F1" s="13"/>
      <c r="G1" s="13"/>
      <c r="H1" s="13"/>
      <c r="I1" s="13"/>
      <c r="J1" s="8"/>
      <c r="K1" s="8"/>
      <c r="L1" s="8"/>
      <c r="M1" s="8"/>
      <c r="N1" s="8"/>
      <c r="O1" s="8"/>
    </row>
    <row r="2" spans="1:15" ht="14.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29">
      <c r="A3" s="14" t="s">
        <v>126</v>
      </c>
      <c r="B3" s="14" t="s">
        <v>127</v>
      </c>
      <c r="C3" s="14" t="s">
        <v>128</v>
      </c>
      <c r="D3" s="14" t="s">
        <v>129</v>
      </c>
      <c r="E3" s="14" t="s">
        <v>130</v>
      </c>
      <c r="F3" s="14" t="s">
        <v>131</v>
      </c>
      <c r="G3" s="14" t="s">
        <v>129</v>
      </c>
      <c r="H3" s="14" t="s">
        <v>132</v>
      </c>
      <c r="I3" s="14" t="s">
        <v>133</v>
      </c>
      <c r="J3" s="8"/>
      <c r="K3" s="8"/>
      <c r="L3" s="8"/>
      <c r="M3" s="8"/>
      <c r="N3" s="8"/>
      <c r="O3" s="8"/>
    </row>
    <row r="4" spans="1:15" ht="14.5">
      <c r="A4" s="8" t="s">
        <v>29</v>
      </c>
      <c r="B4" s="27">
        <f>'12-month forecast'!C12</f>
        <v>0</v>
      </c>
      <c r="C4" s="33">
        <v>0</v>
      </c>
      <c r="D4" s="27">
        <f t="shared" ref="D4:D15" si="0">C4-B4</f>
        <v>0</v>
      </c>
      <c r="E4" s="27">
        <f>'12-month forecast'!C31</f>
        <v>0</v>
      </c>
      <c r="F4" s="33">
        <v>0</v>
      </c>
      <c r="G4" s="27">
        <f t="shared" ref="G4:G15" si="1">F4-E4</f>
        <v>0</v>
      </c>
      <c r="H4" s="27">
        <f>'12-month forecast'!C35</f>
        <v>0</v>
      </c>
      <c r="I4" s="33">
        <v>0</v>
      </c>
      <c r="J4" s="8"/>
      <c r="K4" s="8"/>
      <c r="L4" s="8"/>
      <c r="M4" s="8"/>
      <c r="N4" s="8"/>
      <c r="O4" s="8"/>
    </row>
    <row r="5" spans="1:15" ht="14.5">
      <c r="A5" s="8" t="s">
        <v>30</v>
      </c>
      <c r="B5" s="27">
        <f>'12-month forecast'!D12</f>
        <v>0</v>
      </c>
      <c r="C5" s="33">
        <v>0</v>
      </c>
      <c r="D5" s="27">
        <f t="shared" si="0"/>
        <v>0</v>
      </c>
      <c r="E5" s="27">
        <f>'12-month forecast'!D31</f>
        <v>0</v>
      </c>
      <c r="F5" s="33">
        <v>0</v>
      </c>
      <c r="G5" s="27">
        <f t="shared" si="1"/>
        <v>0</v>
      </c>
      <c r="H5" s="27">
        <f>'12-month forecast'!D35</f>
        <v>0</v>
      </c>
      <c r="I5" s="33">
        <v>0</v>
      </c>
      <c r="J5" s="8"/>
      <c r="K5" s="8"/>
      <c r="L5" s="8"/>
      <c r="M5" s="8"/>
      <c r="N5" s="8"/>
      <c r="O5" s="8"/>
    </row>
    <row r="6" spans="1:15" ht="14.5">
      <c r="A6" s="8" t="s">
        <v>31</v>
      </c>
      <c r="B6" s="27">
        <f>'12-month forecast'!E12</f>
        <v>0</v>
      </c>
      <c r="C6" s="33">
        <v>0</v>
      </c>
      <c r="D6" s="27">
        <f t="shared" si="0"/>
        <v>0</v>
      </c>
      <c r="E6" s="27">
        <f>'12-month forecast'!E31</f>
        <v>0</v>
      </c>
      <c r="F6" s="33">
        <v>0</v>
      </c>
      <c r="G6" s="27">
        <f t="shared" si="1"/>
        <v>0</v>
      </c>
      <c r="H6" s="27">
        <f>'12-month forecast'!E35</f>
        <v>0</v>
      </c>
      <c r="I6" s="33">
        <v>0</v>
      </c>
      <c r="J6" s="8"/>
      <c r="K6" s="8"/>
      <c r="L6" s="8"/>
      <c r="M6" s="8"/>
      <c r="N6" s="8"/>
      <c r="O6" s="8"/>
    </row>
    <row r="7" spans="1:15" ht="14.5">
      <c r="A7" s="8" t="s">
        <v>32</v>
      </c>
      <c r="B7" s="27">
        <f>'12-month forecast'!F12</f>
        <v>0</v>
      </c>
      <c r="C7" s="33">
        <v>0</v>
      </c>
      <c r="D7" s="27">
        <f t="shared" si="0"/>
        <v>0</v>
      </c>
      <c r="E7" s="27">
        <f>'12-month forecast'!F31</f>
        <v>0</v>
      </c>
      <c r="F7" s="33">
        <v>0</v>
      </c>
      <c r="G7" s="27">
        <f t="shared" si="1"/>
        <v>0</v>
      </c>
      <c r="H7" s="27">
        <f>'12-month forecast'!F35</f>
        <v>0</v>
      </c>
      <c r="I7" s="33">
        <v>0</v>
      </c>
      <c r="J7" s="8"/>
      <c r="K7" s="8"/>
      <c r="L7" s="8"/>
      <c r="M7" s="8"/>
      <c r="N7" s="8"/>
      <c r="O7" s="8"/>
    </row>
    <row r="8" spans="1:15" ht="14.5">
      <c r="A8" s="8" t="s">
        <v>33</v>
      </c>
      <c r="B8" s="27">
        <f>'12-month forecast'!G12</f>
        <v>0</v>
      </c>
      <c r="C8" s="33">
        <v>0</v>
      </c>
      <c r="D8" s="27">
        <f t="shared" si="0"/>
        <v>0</v>
      </c>
      <c r="E8" s="27">
        <f>'12-month forecast'!G31</f>
        <v>0</v>
      </c>
      <c r="F8" s="33">
        <v>0</v>
      </c>
      <c r="G8" s="27">
        <f t="shared" si="1"/>
        <v>0</v>
      </c>
      <c r="H8" s="27">
        <f>'12-month forecast'!G35</f>
        <v>0</v>
      </c>
      <c r="I8" s="33">
        <v>0</v>
      </c>
      <c r="J8" s="8"/>
      <c r="K8" s="8"/>
      <c r="L8" s="8"/>
      <c r="M8" s="8"/>
      <c r="N8" s="8"/>
      <c r="O8" s="8"/>
    </row>
    <row r="9" spans="1:15" ht="14.5">
      <c r="A9" s="8" t="s">
        <v>34</v>
      </c>
      <c r="B9" s="27">
        <f>'12-month forecast'!H12</f>
        <v>0</v>
      </c>
      <c r="C9" s="33">
        <v>0</v>
      </c>
      <c r="D9" s="27">
        <f t="shared" si="0"/>
        <v>0</v>
      </c>
      <c r="E9" s="27">
        <f>'12-month forecast'!H31</f>
        <v>0</v>
      </c>
      <c r="F9" s="33">
        <v>0</v>
      </c>
      <c r="G9" s="27">
        <f t="shared" si="1"/>
        <v>0</v>
      </c>
      <c r="H9" s="27">
        <f>'12-month forecast'!H35</f>
        <v>0</v>
      </c>
      <c r="I9" s="33">
        <v>0</v>
      </c>
      <c r="J9" s="8"/>
      <c r="K9" s="8"/>
      <c r="L9" s="8"/>
      <c r="M9" s="8"/>
      <c r="N9" s="8"/>
      <c r="O9" s="8"/>
    </row>
    <row r="10" spans="1:15" ht="14.5">
      <c r="A10" s="8" t="s">
        <v>35</v>
      </c>
      <c r="B10" s="27">
        <f>'12-month forecast'!I12</f>
        <v>0</v>
      </c>
      <c r="C10" s="33">
        <v>0</v>
      </c>
      <c r="D10" s="27">
        <f t="shared" si="0"/>
        <v>0</v>
      </c>
      <c r="E10" s="27">
        <f>'12-month forecast'!I31</f>
        <v>0</v>
      </c>
      <c r="F10" s="33">
        <v>0</v>
      </c>
      <c r="G10" s="27">
        <f t="shared" si="1"/>
        <v>0</v>
      </c>
      <c r="H10" s="27">
        <f>'12-month forecast'!I35</f>
        <v>0</v>
      </c>
      <c r="I10" s="33">
        <v>0</v>
      </c>
      <c r="J10" s="8"/>
      <c r="K10" s="8"/>
      <c r="L10" s="8"/>
      <c r="M10" s="8"/>
      <c r="N10" s="8"/>
      <c r="O10" s="8"/>
    </row>
    <row r="11" spans="1:15" ht="14.5">
      <c r="A11" s="8" t="s">
        <v>36</v>
      </c>
      <c r="B11" s="27">
        <f>'12-month forecast'!J12</f>
        <v>0</v>
      </c>
      <c r="C11" s="33">
        <v>0</v>
      </c>
      <c r="D11" s="27">
        <f t="shared" si="0"/>
        <v>0</v>
      </c>
      <c r="E11" s="27">
        <f>'12-month forecast'!J31</f>
        <v>0</v>
      </c>
      <c r="F11" s="33">
        <v>0</v>
      </c>
      <c r="G11" s="27">
        <f t="shared" si="1"/>
        <v>0</v>
      </c>
      <c r="H11" s="27">
        <f>'12-month forecast'!J35</f>
        <v>0</v>
      </c>
      <c r="I11" s="33">
        <v>0</v>
      </c>
      <c r="J11" s="8"/>
      <c r="K11" s="8"/>
      <c r="L11" s="8"/>
      <c r="M11" s="8"/>
      <c r="N11" s="8"/>
      <c r="O11" s="8"/>
    </row>
    <row r="12" spans="1:15" ht="14.5">
      <c r="A12" s="8" t="s">
        <v>37</v>
      </c>
      <c r="B12" s="27">
        <f>'12-month forecast'!K12</f>
        <v>0</v>
      </c>
      <c r="C12" s="33">
        <v>0</v>
      </c>
      <c r="D12" s="27">
        <f t="shared" si="0"/>
        <v>0</v>
      </c>
      <c r="E12" s="27">
        <f>'12-month forecast'!K31</f>
        <v>0</v>
      </c>
      <c r="F12" s="33">
        <v>0</v>
      </c>
      <c r="G12" s="27">
        <f t="shared" si="1"/>
        <v>0</v>
      </c>
      <c r="H12" s="27">
        <f>'12-month forecast'!K35</f>
        <v>0</v>
      </c>
      <c r="I12" s="33">
        <v>0</v>
      </c>
      <c r="J12" s="8"/>
      <c r="K12" s="8"/>
      <c r="L12" s="8"/>
      <c r="M12" s="8"/>
      <c r="N12" s="8"/>
      <c r="O12" s="8"/>
    </row>
    <row r="13" spans="1:15" ht="14.5">
      <c r="A13" s="8" t="s">
        <v>38</v>
      </c>
      <c r="B13" s="27">
        <f>'12-month forecast'!L12</f>
        <v>0</v>
      </c>
      <c r="C13" s="33">
        <v>0</v>
      </c>
      <c r="D13" s="27">
        <f t="shared" si="0"/>
        <v>0</v>
      </c>
      <c r="E13" s="27">
        <f>'12-month forecast'!L31</f>
        <v>0</v>
      </c>
      <c r="F13" s="33">
        <v>0</v>
      </c>
      <c r="G13" s="27">
        <f t="shared" si="1"/>
        <v>0</v>
      </c>
      <c r="H13" s="27">
        <f>'12-month forecast'!L35</f>
        <v>0</v>
      </c>
      <c r="I13" s="33">
        <v>0</v>
      </c>
      <c r="J13" s="8"/>
      <c r="K13" s="8"/>
      <c r="L13" s="8"/>
      <c r="M13" s="8"/>
      <c r="N13" s="8"/>
      <c r="O13" s="8"/>
    </row>
    <row r="14" spans="1:15" ht="14.5">
      <c r="A14" s="8" t="s">
        <v>39</v>
      </c>
      <c r="B14" s="27">
        <f>'12-month forecast'!M12</f>
        <v>0</v>
      </c>
      <c r="C14" s="33">
        <v>0</v>
      </c>
      <c r="D14" s="27">
        <f t="shared" si="0"/>
        <v>0</v>
      </c>
      <c r="E14" s="27">
        <f>'12-month forecast'!M31</f>
        <v>0</v>
      </c>
      <c r="F14" s="33">
        <v>0</v>
      </c>
      <c r="G14" s="27">
        <f t="shared" si="1"/>
        <v>0</v>
      </c>
      <c r="H14" s="27">
        <f>'12-month forecast'!M35</f>
        <v>0</v>
      </c>
      <c r="I14" s="33">
        <v>0</v>
      </c>
      <c r="J14" s="8"/>
      <c r="K14" s="8"/>
      <c r="L14" s="8"/>
      <c r="M14" s="8"/>
      <c r="N14" s="8"/>
      <c r="O14" s="8"/>
    </row>
    <row r="15" spans="1:15" ht="14.5">
      <c r="A15" s="8" t="s">
        <v>40</v>
      </c>
      <c r="B15" s="27">
        <f>'12-month forecast'!N12</f>
        <v>0</v>
      </c>
      <c r="C15" s="33">
        <v>0</v>
      </c>
      <c r="D15" s="27">
        <f t="shared" si="0"/>
        <v>0</v>
      </c>
      <c r="E15" s="27">
        <f>'12-month forecast'!N31</f>
        <v>0</v>
      </c>
      <c r="F15" s="33">
        <v>0</v>
      </c>
      <c r="G15" s="27">
        <f t="shared" si="1"/>
        <v>0</v>
      </c>
      <c r="H15" s="27">
        <f>'12-month forecast'!N35</f>
        <v>0</v>
      </c>
      <c r="I15" s="33">
        <v>0</v>
      </c>
      <c r="J15" s="8"/>
      <c r="K15" s="8"/>
      <c r="L15" s="8"/>
      <c r="M15" s="8"/>
      <c r="N15" s="8"/>
      <c r="O15" s="8"/>
    </row>
    <row r="16" spans="1:15" ht="14.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4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ht="14.5">
      <c r="A18" s="25" t="s">
        <v>28</v>
      </c>
      <c r="B18" s="26"/>
      <c r="C18" s="26"/>
      <c r="D18" s="26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58">
      <c r="A19" s="10" t="s">
        <v>134</v>
      </c>
      <c r="B19" s="10"/>
      <c r="C19" s="10"/>
      <c r="D19" s="10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29">
      <c r="A20" s="10" t="s">
        <v>135</v>
      </c>
      <c r="B20" s="10"/>
      <c r="C20" s="10"/>
      <c r="D20" s="10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43.5">
      <c r="A21" s="10" t="s">
        <v>136</v>
      </c>
      <c r="B21" s="10"/>
      <c r="C21" s="10"/>
      <c r="D21" s="10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29">
      <c r="A22" s="10" t="s">
        <v>137</v>
      </c>
      <c r="B22" s="10"/>
      <c r="C22" s="10"/>
      <c r="D22" s="10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43.5">
      <c r="A23" s="18" t="s">
        <v>162</v>
      </c>
      <c r="B23" s="10"/>
      <c r="C23" s="10"/>
      <c r="D23" s="10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14.5">
      <c r="A24" s="10"/>
      <c r="B24" s="10"/>
      <c r="C24" s="10"/>
      <c r="D24" s="10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4.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4.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4.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14.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4.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4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4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ht="14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14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4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14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4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4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14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4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ht="14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4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4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4.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ht="14.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ht="14.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ht="14.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ht="14.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ht="14.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ht="14.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4.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14.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4.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</sheetData>
  <mergeCells count="2">
    <mergeCell ref="A1:I1"/>
    <mergeCell ref="A18:D18"/>
  </mergeCells>
  <conditionalFormatting sqref="D4:D15">
    <cfRule type="cellIs" dxfId="3" priority="1" operator="lessThan">
      <formula>0</formula>
    </cfRule>
  </conditionalFormatting>
  <conditionalFormatting sqref="G4:G15"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0"/>
  <sheetViews>
    <sheetView workbookViewId="0">
      <selection activeCell="F18" sqref="F18"/>
    </sheetView>
  </sheetViews>
  <sheetFormatPr defaultRowHeight="14"/>
  <cols>
    <col min="1" max="2" width="14" style="9" customWidth="1"/>
    <col min="3" max="4" width="16" style="9" customWidth="1"/>
    <col min="5" max="5" width="17" style="9" customWidth="1"/>
    <col min="6" max="6" width="17.83203125" style="9" customWidth="1"/>
    <col min="7" max="7" width="13" style="9" customWidth="1"/>
    <col min="8" max="8" width="15" style="9" customWidth="1"/>
    <col min="9" max="9" width="13" style="9" customWidth="1"/>
    <col min="10" max="10" width="14" style="9" customWidth="1"/>
    <col min="11" max="11" width="28" style="9" customWidth="1"/>
    <col min="12" max="16384" width="8.6640625" style="9"/>
  </cols>
  <sheetData>
    <row r="1" spans="1:15" ht="24" customHeight="1">
      <c r="A1" s="12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8"/>
      <c r="M1" s="8"/>
      <c r="N1" s="8"/>
      <c r="O1" s="8"/>
    </row>
    <row r="2" spans="1:15" ht="14.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29">
      <c r="A3" s="14" t="s">
        <v>138</v>
      </c>
      <c r="B3" s="14" t="s">
        <v>139</v>
      </c>
      <c r="C3" s="14" t="s">
        <v>140</v>
      </c>
      <c r="D3" s="14" t="s">
        <v>141</v>
      </c>
      <c r="E3" s="14" t="s">
        <v>142</v>
      </c>
      <c r="F3" s="14" t="s">
        <v>61</v>
      </c>
      <c r="G3" s="14" t="s">
        <v>143</v>
      </c>
      <c r="H3" s="14" t="s">
        <v>144</v>
      </c>
      <c r="I3" s="14" t="s">
        <v>88</v>
      </c>
      <c r="J3" s="14" t="s">
        <v>145</v>
      </c>
      <c r="K3" s="14" t="s">
        <v>146</v>
      </c>
      <c r="L3" s="8"/>
      <c r="M3" s="8"/>
      <c r="N3" s="8"/>
      <c r="O3" s="8"/>
    </row>
    <row r="4" spans="1:15" ht="14.5">
      <c r="A4" s="8" t="s">
        <v>147</v>
      </c>
      <c r="B4" s="33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4">
        <f t="shared" ref="J4:J16" si="0">B4+C4-SUM(D4:I4)</f>
        <v>0</v>
      </c>
      <c r="K4" s="8"/>
      <c r="L4" s="8"/>
      <c r="M4" s="8"/>
      <c r="N4" s="8"/>
      <c r="O4" s="8"/>
    </row>
    <row r="5" spans="1:15" ht="14.5">
      <c r="A5" s="8" t="s">
        <v>148</v>
      </c>
      <c r="B5" s="33">
        <f t="shared" ref="B5:B16" si="1">J4</f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4">
        <f t="shared" si="0"/>
        <v>0</v>
      </c>
      <c r="K5" s="8"/>
      <c r="L5" s="8"/>
      <c r="M5" s="8"/>
      <c r="N5" s="8"/>
      <c r="O5" s="8"/>
    </row>
    <row r="6" spans="1:15" ht="14.5">
      <c r="A6" s="8" t="s">
        <v>149</v>
      </c>
      <c r="B6" s="33">
        <f t="shared" si="1"/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4">
        <f t="shared" si="0"/>
        <v>0</v>
      </c>
      <c r="K6" s="8"/>
      <c r="L6" s="8"/>
      <c r="M6" s="8"/>
      <c r="N6" s="8"/>
      <c r="O6" s="8"/>
    </row>
    <row r="7" spans="1:15" ht="14.5">
      <c r="A7" s="8" t="s">
        <v>150</v>
      </c>
      <c r="B7" s="33">
        <f t="shared" si="1"/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4">
        <f t="shared" si="0"/>
        <v>0</v>
      </c>
      <c r="K7" s="8"/>
      <c r="L7" s="8"/>
      <c r="M7" s="8"/>
      <c r="N7" s="8"/>
      <c r="O7" s="8"/>
    </row>
    <row r="8" spans="1:15" ht="14.5">
      <c r="A8" s="8" t="s">
        <v>151</v>
      </c>
      <c r="B8" s="33">
        <f t="shared" si="1"/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4">
        <f t="shared" si="0"/>
        <v>0</v>
      </c>
      <c r="K8" s="8"/>
      <c r="L8" s="8"/>
      <c r="M8" s="8"/>
      <c r="N8" s="8"/>
      <c r="O8" s="8"/>
    </row>
    <row r="9" spans="1:15" ht="14.5">
      <c r="A9" s="8" t="s">
        <v>152</v>
      </c>
      <c r="B9" s="33">
        <f t="shared" si="1"/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4">
        <f t="shared" si="0"/>
        <v>0</v>
      </c>
      <c r="K9" s="8"/>
      <c r="L9" s="8"/>
      <c r="M9" s="8"/>
      <c r="N9" s="8"/>
      <c r="O9" s="8"/>
    </row>
    <row r="10" spans="1:15" ht="14.5">
      <c r="A10" s="8" t="s">
        <v>153</v>
      </c>
      <c r="B10" s="33">
        <f t="shared" si="1"/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4">
        <f t="shared" si="0"/>
        <v>0</v>
      </c>
      <c r="K10" s="8"/>
      <c r="L10" s="8"/>
      <c r="M10" s="8"/>
      <c r="N10" s="8"/>
      <c r="O10" s="8"/>
    </row>
    <row r="11" spans="1:15" ht="14.5">
      <c r="A11" s="8" t="s">
        <v>154</v>
      </c>
      <c r="B11" s="33">
        <f t="shared" si="1"/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4">
        <f t="shared" si="0"/>
        <v>0</v>
      </c>
      <c r="K11" s="8"/>
      <c r="L11" s="8"/>
      <c r="M11" s="8"/>
      <c r="N11" s="8"/>
      <c r="O11" s="8"/>
    </row>
    <row r="12" spans="1:15" ht="14.5">
      <c r="A12" s="8" t="s">
        <v>155</v>
      </c>
      <c r="B12" s="33">
        <f t="shared" si="1"/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4">
        <f t="shared" si="0"/>
        <v>0</v>
      </c>
      <c r="K12" s="8"/>
      <c r="L12" s="8"/>
      <c r="M12" s="8"/>
      <c r="N12" s="8"/>
      <c r="O12" s="8"/>
    </row>
    <row r="13" spans="1:15" ht="14.5">
      <c r="A13" s="8" t="s">
        <v>156</v>
      </c>
      <c r="B13" s="33">
        <f t="shared" si="1"/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4">
        <f t="shared" si="0"/>
        <v>0</v>
      </c>
      <c r="K13" s="8"/>
      <c r="L13" s="8"/>
      <c r="M13" s="8"/>
      <c r="N13" s="8"/>
      <c r="O13" s="8"/>
    </row>
    <row r="14" spans="1:15" ht="14.5">
      <c r="A14" s="8" t="s">
        <v>157</v>
      </c>
      <c r="B14" s="33">
        <f t="shared" si="1"/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4">
        <f t="shared" si="0"/>
        <v>0</v>
      </c>
      <c r="K14" s="8"/>
      <c r="L14" s="8"/>
      <c r="M14" s="8"/>
      <c r="N14" s="8"/>
      <c r="O14" s="8"/>
    </row>
    <row r="15" spans="1:15" ht="14.5">
      <c r="A15" s="8" t="s">
        <v>158</v>
      </c>
      <c r="B15" s="33">
        <f t="shared" si="1"/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4">
        <f t="shared" si="0"/>
        <v>0</v>
      </c>
      <c r="K15" s="8"/>
      <c r="L15" s="8"/>
      <c r="M15" s="8"/>
      <c r="N15" s="8"/>
      <c r="O15" s="8"/>
    </row>
    <row r="16" spans="1:15" ht="14.5">
      <c r="A16" s="8" t="s">
        <v>159</v>
      </c>
      <c r="B16" s="33">
        <f t="shared" si="1"/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4">
        <f t="shared" si="0"/>
        <v>0</v>
      </c>
      <c r="K16" s="8"/>
      <c r="L16" s="8"/>
      <c r="M16" s="8"/>
      <c r="N16" s="8"/>
      <c r="O16" s="8"/>
    </row>
    <row r="17" spans="1:15" ht="14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ht="14.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14.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14.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4.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14.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4.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14.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4.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4.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4.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14.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4.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4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4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ht="14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14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4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14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4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4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14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4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ht="14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4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4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4.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ht="14.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ht="14.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ht="14.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ht="14.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ht="14.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ht="14.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4.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14.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4.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</sheetData>
  <mergeCells count="1">
    <mergeCell ref="A1:K1"/>
  </mergeCells>
  <conditionalFormatting sqref="J4:J1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0"/>
  <sheetViews>
    <sheetView tabSelected="1" zoomScale="70" zoomScaleNormal="70" workbookViewId="0">
      <selection activeCell="B11" sqref="B11"/>
    </sheetView>
  </sheetViews>
  <sheetFormatPr defaultRowHeight="14"/>
  <cols>
    <col min="1" max="1" width="32" customWidth="1"/>
    <col min="2" max="2" width="42" customWidth="1"/>
    <col min="3" max="14" width="12" customWidth="1"/>
    <col min="15" max="15" width="16" customWidth="1"/>
  </cols>
  <sheetData>
    <row r="1" spans="1:15" ht="25.5" customHeight="1">
      <c r="A1" s="35" t="s">
        <v>163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4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5">
      <c r="A3" s="37" t="s">
        <v>27</v>
      </c>
      <c r="B3" s="37" t="s">
        <v>28</v>
      </c>
      <c r="C3" s="37" t="s">
        <v>29</v>
      </c>
      <c r="D3" s="37" t="s">
        <v>30</v>
      </c>
      <c r="E3" s="37" t="s">
        <v>31</v>
      </c>
      <c r="F3" s="37" t="s">
        <v>32</v>
      </c>
      <c r="G3" s="37" t="s">
        <v>33</v>
      </c>
      <c r="H3" s="37" t="s">
        <v>34</v>
      </c>
      <c r="I3" s="37" t="s">
        <v>35</v>
      </c>
      <c r="J3" s="37" t="s">
        <v>36</v>
      </c>
      <c r="K3" s="37" t="s">
        <v>37</v>
      </c>
      <c r="L3" s="37" t="s">
        <v>38</v>
      </c>
      <c r="M3" s="37" t="s">
        <v>39</v>
      </c>
      <c r="N3" s="37" t="s">
        <v>40</v>
      </c>
      <c r="O3" s="37" t="s">
        <v>41</v>
      </c>
    </row>
    <row r="4" spans="1:15" ht="14.5">
      <c r="A4" s="3" t="s">
        <v>42</v>
      </c>
      <c r="B4" s="1" t="s">
        <v>43</v>
      </c>
      <c r="C4" s="4">
        <v>8000</v>
      </c>
      <c r="D4" s="4">
        <f t="shared" ref="D4:N4" si="0">C35</f>
        <v>10310</v>
      </c>
      <c r="E4" s="4">
        <f t="shared" si="0"/>
        <v>13290</v>
      </c>
      <c r="F4" s="4">
        <f t="shared" si="0"/>
        <v>12250</v>
      </c>
      <c r="G4" s="4">
        <f t="shared" si="0"/>
        <v>15430</v>
      </c>
      <c r="H4" s="4">
        <f t="shared" si="0"/>
        <v>19360</v>
      </c>
      <c r="I4" s="4">
        <f t="shared" si="0"/>
        <v>19940</v>
      </c>
      <c r="J4" s="4">
        <f t="shared" si="0"/>
        <v>24040</v>
      </c>
      <c r="K4" s="4">
        <f t="shared" si="0"/>
        <v>27710</v>
      </c>
      <c r="L4" s="4">
        <f t="shared" si="0"/>
        <v>30480</v>
      </c>
      <c r="M4" s="4">
        <f t="shared" si="0"/>
        <v>35980</v>
      </c>
      <c r="N4" s="4">
        <f t="shared" si="0"/>
        <v>41830</v>
      </c>
      <c r="O4" s="6"/>
    </row>
    <row r="5" spans="1:15" ht="14.5">
      <c r="A5" s="2" t="s">
        <v>44</v>
      </c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5">
      <c r="A6" s="3" t="s">
        <v>45</v>
      </c>
      <c r="B6" s="1" t="s">
        <v>46</v>
      </c>
      <c r="C6" s="4">
        <v>2500</v>
      </c>
      <c r="D6" s="4">
        <v>2500</v>
      </c>
      <c r="E6" s="4">
        <v>3000</v>
      </c>
      <c r="F6" s="4">
        <v>3000</v>
      </c>
      <c r="G6" s="4">
        <v>3200</v>
      </c>
      <c r="H6" s="4">
        <v>3200</v>
      </c>
      <c r="I6" s="4">
        <v>3500</v>
      </c>
      <c r="J6" s="4">
        <v>3500</v>
      </c>
      <c r="K6" s="4">
        <v>3500</v>
      </c>
      <c r="L6" s="4">
        <v>4000</v>
      </c>
      <c r="M6" s="4">
        <v>4000</v>
      </c>
      <c r="N6" s="4">
        <v>4500</v>
      </c>
      <c r="O6" s="4">
        <f t="shared" ref="O6:O12" si="1">SUM(C6:N6)</f>
        <v>40400</v>
      </c>
    </row>
    <row r="7" spans="1:15" ht="14.5">
      <c r="A7" s="3" t="s">
        <v>47</v>
      </c>
      <c r="B7" s="1" t="s">
        <v>48</v>
      </c>
      <c r="C7" s="4">
        <v>4000</v>
      </c>
      <c r="D7" s="4">
        <v>4500</v>
      </c>
      <c r="E7" s="4">
        <v>2500</v>
      </c>
      <c r="F7" s="4">
        <v>5500</v>
      </c>
      <c r="G7" s="4">
        <v>5000</v>
      </c>
      <c r="H7" s="4">
        <v>6500</v>
      </c>
      <c r="I7" s="4">
        <v>5000</v>
      </c>
      <c r="J7" s="4">
        <v>5500</v>
      </c>
      <c r="K7" s="4">
        <v>6000</v>
      </c>
      <c r="L7" s="4">
        <v>6000</v>
      </c>
      <c r="M7" s="4">
        <v>6500</v>
      </c>
      <c r="N7" s="4">
        <v>7000</v>
      </c>
      <c r="O7" s="4">
        <f t="shared" si="1"/>
        <v>64000</v>
      </c>
    </row>
    <row r="8" spans="1:15" ht="14.5">
      <c r="A8" s="3" t="s">
        <v>49</v>
      </c>
      <c r="B8" s="1" t="s">
        <v>50</v>
      </c>
      <c r="C8" s="4">
        <v>800</v>
      </c>
      <c r="D8" s="4">
        <v>900</v>
      </c>
      <c r="E8" s="4">
        <v>1000</v>
      </c>
      <c r="F8" s="4">
        <v>1000</v>
      </c>
      <c r="G8" s="4">
        <v>1200</v>
      </c>
      <c r="H8" s="4">
        <v>1200</v>
      </c>
      <c r="I8" s="4">
        <v>1200</v>
      </c>
      <c r="J8" s="4">
        <v>1300</v>
      </c>
      <c r="K8" s="4">
        <v>1300</v>
      </c>
      <c r="L8" s="4">
        <v>1400</v>
      </c>
      <c r="M8" s="4">
        <v>1400</v>
      </c>
      <c r="N8" s="4">
        <v>1500</v>
      </c>
      <c r="O8" s="4">
        <f t="shared" si="1"/>
        <v>14200</v>
      </c>
    </row>
    <row r="9" spans="1:15" ht="14.5">
      <c r="A9" s="3" t="s">
        <v>51</v>
      </c>
      <c r="B9" s="1" t="s">
        <v>52</v>
      </c>
      <c r="C9" s="4">
        <v>1500</v>
      </c>
      <c r="D9" s="4">
        <v>1500</v>
      </c>
      <c r="E9" s="4">
        <v>1500</v>
      </c>
      <c r="F9" s="4">
        <v>1500</v>
      </c>
      <c r="G9" s="4">
        <v>1500</v>
      </c>
      <c r="H9" s="4">
        <v>1500</v>
      </c>
      <c r="I9" s="4">
        <v>1500</v>
      </c>
      <c r="J9" s="4">
        <v>1500</v>
      </c>
      <c r="K9" s="4">
        <v>1500</v>
      </c>
      <c r="L9" s="4">
        <v>1500</v>
      </c>
      <c r="M9" s="4">
        <v>1500</v>
      </c>
      <c r="N9" s="4">
        <v>1500</v>
      </c>
      <c r="O9" s="4">
        <f t="shared" si="1"/>
        <v>18000</v>
      </c>
    </row>
    <row r="10" spans="1:15" ht="14.5">
      <c r="A10" s="3" t="s">
        <v>53</v>
      </c>
      <c r="B10" s="1" t="s">
        <v>54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f t="shared" si="1"/>
        <v>0</v>
      </c>
    </row>
    <row r="11" spans="1:15" ht="14.5">
      <c r="A11" s="3" t="s">
        <v>55</v>
      </c>
      <c r="B11" s="1" t="s">
        <v>56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f t="shared" si="1"/>
        <v>0</v>
      </c>
    </row>
    <row r="12" spans="1:15" ht="14.5">
      <c r="A12" s="3" t="s">
        <v>57</v>
      </c>
      <c r="B12" s="1"/>
      <c r="C12" s="38">
        <f t="shared" ref="C12:N12" si="2">SUM(C6:C11)</f>
        <v>8800</v>
      </c>
      <c r="D12" s="38">
        <f t="shared" si="2"/>
        <v>9400</v>
      </c>
      <c r="E12" s="38">
        <f t="shared" si="2"/>
        <v>8000</v>
      </c>
      <c r="F12" s="38">
        <f t="shared" si="2"/>
        <v>11000</v>
      </c>
      <c r="G12" s="38">
        <f t="shared" si="2"/>
        <v>10900</v>
      </c>
      <c r="H12" s="38">
        <f t="shared" si="2"/>
        <v>12400</v>
      </c>
      <c r="I12" s="38">
        <f t="shared" si="2"/>
        <v>11200</v>
      </c>
      <c r="J12" s="38">
        <f t="shared" si="2"/>
        <v>11800</v>
      </c>
      <c r="K12" s="38">
        <f t="shared" si="2"/>
        <v>12300</v>
      </c>
      <c r="L12" s="38">
        <f t="shared" si="2"/>
        <v>12900</v>
      </c>
      <c r="M12" s="38">
        <f t="shared" si="2"/>
        <v>13400</v>
      </c>
      <c r="N12" s="38">
        <f t="shared" si="2"/>
        <v>14500</v>
      </c>
      <c r="O12" s="4">
        <f t="shared" si="1"/>
        <v>136600</v>
      </c>
    </row>
    <row r="13" spans="1:15" ht="14.5">
      <c r="A13" s="3"/>
      <c r="B13" s="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4.5">
      <c r="A14" s="22" t="s">
        <v>58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14.5">
      <c r="A15" s="19" t="s">
        <v>59</v>
      </c>
      <c r="B15" s="8" t="s">
        <v>60</v>
      </c>
      <c r="C15" s="20">
        <v>400</v>
      </c>
      <c r="D15" s="20">
        <v>450</v>
      </c>
      <c r="E15" s="20">
        <v>450</v>
      </c>
      <c r="F15" s="20">
        <v>500</v>
      </c>
      <c r="G15" s="20">
        <v>500</v>
      </c>
      <c r="H15" s="20">
        <v>550</v>
      </c>
      <c r="I15" s="20">
        <v>550</v>
      </c>
      <c r="J15" s="20">
        <v>550</v>
      </c>
      <c r="K15" s="20">
        <v>600</v>
      </c>
      <c r="L15" s="20">
        <v>600</v>
      </c>
      <c r="M15" s="20">
        <v>600</v>
      </c>
      <c r="N15" s="20">
        <v>650</v>
      </c>
      <c r="O15" s="20">
        <f t="shared" ref="O15:O31" si="3">SUM(C15:N15)</f>
        <v>6400</v>
      </c>
    </row>
    <row r="16" spans="1:15" ht="14.5">
      <c r="A16" s="19" t="s">
        <v>61</v>
      </c>
      <c r="B16" s="8" t="s">
        <v>62</v>
      </c>
      <c r="C16" s="20">
        <v>800</v>
      </c>
      <c r="D16" s="20">
        <v>800</v>
      </c>
      <c r="E16" s="20">
        <v>1000</v>
      </c>
      <c r="F16" s="20">
        <v>900</v>
      </c>
      <c r="G16" s="20">
        <v>900</v>
      </c>
      <c r="H16" s="20">
        <v>1000</v>
      </c>
      <c r="I16" s="20">
        <v>900</v>
      </c>
      <c r="J16" s="20">
        <v>900</v>
      </c>
      <c r="K16" s="20">
        <v>1000</v>
      </c>
      <c r="L16" s="20">
        <v>1000</v>
      </c>
      <c r="M16" s="20">
        <v>1100</v>
      </c>
      <c r="N16" s="20">
        <v>1100</v>
      </c>
      <c r="O16" s="20">
        <f t="shared" si="3"/>
        <v>11400</v>
      </c>
    </row>
    <row r="17" spans="1:15" ht="14.5">
      <c r="A17" s="19" t="s">
        <v>63</v>
      </c>
      <c r="B17" s="8" t="s">
        <v>64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f t="shared" si="3"/>
        <v>0</v>
      </c>
    </row>
    <row r="18" spans="1:15" ht="14.5">
      <c r="A18" s="19" t="s">
        <v>65</v>
      </c>
      <c r="B18" s="8" t="s">
        <v>66</v>
      </c>
      <c r="C18" s="20">
        <v>1200</v>
      </c>
      <c r="D18" s="20">
        <v>1200</v>
      </c>
      <c r="E18" s="20">
        <v>1400</v>
      </c>
      <c r="F18" s="20">
        <v>1400</v>
      </c>
      <c r="G18" s="20">
        <v>1500</v>
      </c>
      <c r="H18" s="20">
        <v>1500</v>
      </c>
      <c r="I18" s="20">
        <v>1500</v>
      </c>
      <c r="J18" s="20">
        <v>1500</v>
      </c>
      <c r="K18" s="20">
        <v>1500</v>
      </c>
      <c r="L18" s="20">
        <v>1500</v>
      </c>
      <c r="M18" s="20">
        <v>1500</v>
      </c>
      <c r="N18" s="20">
        <v>1500</v>
      </c>
      <c r="O18" s="20">
        <f t="shared" si="3"/>
        <v>17200</v>
      </c>
    </row>
    <row r="19" spans="1:15" ht="14.5">
      <c r="A19" s="19" t="s">
        <v>67</v>
      </c>
      <c r="B19" s="8" t="s">
        <v>68</v>
      </c>
      <c r="C19" s="20">
        <v>750</v>
      </c>
      <c r="D19" s="20">
        <v>750</v>
      </c>
      <c r="E19" s="20">
        <v>750</v>
      </c>
      <c r="F19" s="20">
        <v>750</v>
      </c>
      <c r="G19" s="20">
        <v>750</v>
      </c>
      <c r="H19" s="20">
        <v>750</v>
      </c>
      <c r="I19" s="20">
        <v>750</v>
      </c>
      <c r="J19" s="20">
        <v>750</v>
      </c>
      <c r="K19" s="20">
        <v>750</v>
      </c>
      <c r="L19" s="20">
        <v>750</v>
      </c>
      <c r="M19" s="20">
        <v>750</v>
      </c>
      <c r="N19" s="20">
        <v>750</v>
      </c>
      <c r="O19" s="20">
        <f t="shared" si="3"/>
        <v>9000</v>
      </c>
    </row>
    <row r="20" spans="1:15" ht="14.5">
      <c r="A20" s="19" t="s">
        <v>69</v>
      </c>
      <c r="B20" s="8" t="s">
        <v>70</v>
      </c>
      <c r="C20" s="20">
        <v>250</v>
      </c>
      <c r="D20" s="20">
        <v>250</v>
      </c>
      <c r="E20" s="20">
        <v>250</v>
      </c>
      <c r="F20" s="20">
        <v>250</v>
      </c>
      <c r="G20" s="20">
        <v>250</v>
      </c>
      <c r="H20" s="20">
        <v>250</v>
      </c>
      <c r="I20" s="20">
        <v>250</v>
      </c>
      <c r="J20" s="20">
        <v>250</v>
      </c>
      <c r="K20" s="20">
        <v>250</v>
      </c>
      <c r="L20" s="20">
        <v>250</v>
      </c>
      <c r="M20" s="20">
        <v>250</v>
      </c>
      <c r="N20" s="20">
        <v>250</v>
      </c>
      <c r="O20" s="20">
        <f t="shared" si="3"/>
        <v>3000</v>
      </c>
    </row>
    <row r="21" spans="1:15" ht="14.5">
      <c r="A21" s="19" t="s">
        <v>71</v>
      </c>
      <c r="B21" s="8" t="s">
        <v>72</v>
      </c>
      <c r="C21" s="20">
        <v>220</v>
      </c>
      <c r="D21" s="20">
        <v>220</v>
      </c>
      <c r="E21" s="20">
        <v>220</v>
      </c>
      <c r="F21" s="20">
        <v>220</v>
      </c>
      <c r="G21" s="20">
        <v>220</v>
      </c>
      <c r="H21" s="20">
        <v>220</v>
      </c>
      <c r="I21" s="20">
        <v>220</v>
      </c>
      <c r="J21" s="20">
        <v>220</v>
      </c>
      <c r="K21" s="20">
        <v>220</v>
      </c>
      <c r="L21" s="20">
        <v>220</v>
      </c>
      <c r="M21" s="20">
        <v>220</v>
      </c>
      <c r="N21" s="20">
        <v>220</v>
      </c>
      <c r="O21" s="20">
        <f t="shared" si="3"/>
        <v>2640</v>
      </c>
    </row>
    <row r="22" spans="1:15" ht="14.5">
      <c r="A22" s="19" t="s">
        <v>73</v>
      </c>
      <c r="B22" s="8" t="s">
        <v>74</v>
      </c>
      <c r="C22" s="20">
        <v>350</v>
      </c>
      <c r="D22" s="20">
        <v>450</v>
      </c>
      <c r="E22" s="20">
        <v>450</v>
      </c>
      <c r="F22" s="20">
        <v>500</v>
      </c>
      <c r="G22" s="20">
        <v>500</v>
      </c>
      <c r="H22" s="20">
        <v>600</v>
      </c>
      <c r="I22" s="20">
        <v>550</v>
      </c>
      <c r="J22" s="20">
        <v>600</v>
      </c>
      <c r="K22" s="20">
        <v>650</v>
      </c>
      <c r="L22" s="20">
        <v>700</v>
      </c>
      <c r="M22" s="20">
        <v>750</v>
      </c>
      <c r="N22" s="20">
        <v>800</v>
      </c>
      <c r="O22" s="20">
        <f t="shared" si="3"/>
        <v>6900</v>
      </c>
    </row>
    <row r="23" spans="1:15" ht="14.5">
      <c r="A23" s="19" t="s">
        <v>75</v>
      </c>
      <c r="B23" s="8" t="s">
        <v>76</v>
      </c>
      <c r="C23" s="20">
        <v>120</v>
      </c>
      <c r="D23" s="20">
        <v>100</v>
      </c>
      <c r="E23" s="20">
        <v>120</v>
      </c>
      <c r="F23" s="20">
        <v>100</v>
      </c>
      <c r="G23" s="20">
        <v>150</v>
      </c>
      <c r="H23" s="20">
        <v>150</v>
      </c>
      <c r="I23" s="20">
        <v>180</v>
      </c>
      <c r="J23" s="20">
        <v>160</v>
      </c>
      <c r="K23" s="20">
        <v>160</v>
      </c>
      <c r="L23" s="20">
        <v>180</v>
      </c>
      <c r="M23" s="20">
        <v>180</v>
      </c>
      <c r="N23" s="20">
        <v>200</v>
      </c>
      <c r="O23" s="20">
        <f t="shared" si="3"/>
        <v>1800</v>
      </c>
    </row>
    <row r="24" spans="1:15" ht="14.5">
      <c r="A24" s="19" t="s">
        <v>77</v>
      </c>
      <c r="B24" s="8" t="s">
        <v>78</v>
      </c>
      <c r="C24" s="20">
        <v>200</v>
      </c>
      <c r="D24" s="20">
        <v>0</v>
      </c>
      <c r="E24" s="20">
        <v>0</v>
      </c>
      <c r="F24" s="20">
        <v>0</v>
      </c>
      <c r="G24" s="20">
        <v>0</v>
      </c>
      <c r="H24" s="20">
        <v>600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f t="shared" si="3"/>
        <v>800</v>
      </c>
    </row>
    <row r="25" spans="1:15" ht="14.5">
      <c r="A25" s="19" t="s">
        <v>79</v>
      </c>
      <c r="B25" s="8" t="s">
        <v>80</v>
      </c>
      <c r="C25" s="20">
        <v>400</v>
      </c>
      <c r="D25" s="20">
        <v>400</v>
      </c>
      <c r="E25" s="20">
        <v>400</v>
      </c>
      <c r="F25" s="20">
        <v>400</v>
      </c>
      <c r="G25" s="20">
        <v>400</v>
      </c>
      <c r="H25" s="20">
        <v>400</v>
      </c>
      <c r="I25" s="20">
        <v>400</v>
      </c>
      <c r="J25" s="20">
        <v>400</v>
      </c>
      <c r="K25" s="20">
        <v>400</v>
      </c>
      <c r="L25" s="20">
        <v>400</v>
      </c>
      <c r="M25" s="20">
        <v>400</v>
      </c>
      <c r="N25" s="20">
        <v>400</v>
      </c>
      <c r="O25" s="20">
        <f t="shared" si="3"/>
        <v>4800</v>
      </c>
    </row>
    <row r="26" spans="1:15" ht="14.5">
      <c r="A26" s="19" t="s">
        <v>81</v>
      </c>
      <c r="B26" s="8" t="s">
        <v>82</v>
      </c>
      <c r="C26" s="20">
        <v>0</v>
      </c>
      <c r="D26" s="20">
        <v>0</v>
      </c>
      <c r="E26" s="20">
        <v>0</v>
      </c>
      <c r="F26" s="20">
        <v>1000</v>
      </c>
      <c r="G26" s="20">
        <v>0</v>
      </c>
      <c r="H26" s="20">
        <v>0</v>
      </c>
      <c r="I26" s="20">
        <v>0</v>
      </c>
      <c r="J26" s="20">
        <v>1000</v>
      </c>
      <c r="K26" s="20">
        <v>0</v>
      </c>
      <c r="L26" s="20">
        <v>0</v>
      </c>
      <c r="M26" s="20">
        <v>0</v>
      </c>
      <c r="N26" s="20">
        <v>1000</v>
      </c>
      <c r="O26" s="20">
        <f t="shared" si="3"/>
        <v>3000</v>
      </c>
    </row>
    <row r="27" spans="1:15" ht="14.5">
      <c r="A27" s="19" t="s">
        <v>83</v>
      </c>
      <c r="B27" s="31" t="s">
        <v>161</v>
      </c>
      <c r="C27" s="20">
        <v>0</v>
      </c>
      <c r="D27" s="20">
        <v>0</v>
      </c>
      <c r="E27" s="20">
        <v>2200</v>
      </c>
      <c r="F27" s="20">
        <v>0</v>
      </c>
      <c r="G27" s="20">
        <v>0</v>
      </c>
      <c r="H27" s="20">
        <v>2200</v>
      </c>
      <c r="I27" s="20">
        <v>0</v>
      </c>
      <c r="J27" s="20">
        <v>0</v>
      </c>
      <c r="K27" s="20">
        <v>2200</v>
      </c>
      <c r="L27" s="20">
        <v>0</v>
      </c>
      <c r="M27" s="20">
        <v>0</v>
      </c>
      <c r="N27" s="20">
        <v>2200</v>
      </c>
      <c r="O27" s="20">
        <f t="shared" si="3"/>
        <v>8800</v>
      </c>
    </row>
    <row r="28" spans="1:15" ht="14.5">
      <c r="A28" s="19" t="s">
        <v>84</v>
      </c>
      <c r="B28" s="8" t="s">
        <v>85</v>
      </c>
      <c r="C28" s="20">
        <v>1800</v>
      </c>
      <c r="D28" s="20">
        <v>1800</v>
      </c>
      <c r="E28" s="20">
        <v>1800</v>
      </c>
      <c r="F28" s="20">
        <v>1800</v>
      </c>
      <c r="G28" s="20">
        <v>1800</v>
      </c>
      <c r="H28" s="20">
        <v>1800</v>
      </c>
      <c r="I28" s="20">
        <v>1800</v>
      </c>
      <c r="J28" s="20">
        <v>1800</v>
      </c>
      <c r="K28" s="20">
        <v>1800</v>
      </c>
      <c r="L28" s="20">
        <v>1800</v>
      </c>
      <c r="M28" s="20">
        <v>1800</v>
      </c>
      <c r="N28" s="20">
        <v>1800</v>
      </c>
      <c r="O28" s="20">
        <f t="shared" si="3"/>
        <v>21600</v>
      </c>
    </row>
    <row r="29" spans="1:15" ht="14.5">
      <c r="A29" s="19" t="s">
        <v>86</v>
      </c>
      <c r="B29" s="8" t="s">
        <v>87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1800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f t="shared" si="3"/>
        <v>1800</v>
      </c>
    </row>
    <row r="30" spans="1:15" ht="14.5">
      <c r="A30" s="19" t="s">
        <v>88</v>
      </c>
      <c r="B30" s="8" t="s">
        <v>89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f t="shared" si="3"/>
        <v>0</v>
      </c>
    </row>
    <row r="31" spans="1:15" ht="14.5">
      <c r="A31" s="19" t="s">
        <v>90</v>
      </c>
      <c r="B31" s="8"/>
      <c r="C31" s="29">
        <f t="shared" ref="C31:N31" si="4">SUM(C15:C30)</f>
        <v>6490</v>
      </c>
      <c r="D31" s="29">
        <f t="shared" si="4"/>
        <v>6420</v>
      </c>
      <c r="E31" s="29">
        <f t="shared" si="4"/>
        <v>9040</v>
      </c>
      <c r="F31" s="29">
        <f t="shared" si="4"/>
        <v>7820</v>
      </c>
      <c r="G31" s="29">
        <f t="shared" si="4"/>
        <v>6970</v>
      </c>
      <c r="H31" s="29">
        <f t="shared" si="4"/>
        <v>11820</v>
      </c>
      <c r="I31" s="29">
        <f t="shared" si="4"/>
        <v>7100</v>
      </c>
      <c r="J31" s="29">
        <f t="shared" si="4"/>
        <v>8130</v>
      </c>
      <c r="K31" s="29">
        <f t="shared" si="4"/>
        <v>9530</v>
      </c>
      <c r="L31" s="29">
        <f t="shared" si="4"/>
        <v>7400</v>
      </c>
      <c r="M31" s="29">
        <f t="shared" si="4"/>
        <v>7550</v>
      </c>
      <c r="N31" s="29">
        <f t="shared" si="4"/>
        <v>10870</v>
      </c>
      <c r="O31" s="29">
        <f t="shared" si="3"/>
        <v>99140</v>
      </c>
    </row>
    <row r="32" spans="1:15" ht="14.5">
      <c r="A32" s="3"/>
      <c r="B32" s="1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ht="14.5">
      <c r="A33" s="2" t="s">
        <v>91</v>
      </c>
      <c r="B33" s="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4.5">
      <c r="A34" s="3" t="s">
        <v>92</v>
      </c>
      <c r="B34" s="1" t="s">
        <v>93</v>
      </c>
      <c r="C34" s="38">
        <f t="shared" ref="C34:N34" si="5">C12-C31</f>
        <v>2310</v>
      </c>
      <c r="D34" s="38">
        <f t="shared" si="5"/>
        <v>2980</v>
      </c>
      <c r="E34" s="38">
        <f t="shared" si="5"/>
        <v>-1040</v>
      </c>
      <c r="F34" s="38">
        <f t="shared" si="5"/>
        <v>3180</v>
      </c>
      <c r="G34" s="38">
        <f t="shared" si="5"/>
        <v>3930</v>
      </c>
      <c r="H34" s="38">
        <f t="shared" si="5"/>
        <v>580</v>
      </c>
      <c r="I34" s="38">
        <f t="shared" si="5"/>
        <v>4100</v>
      </c>
      <c r="J34" s="38">
        <f t="shared" si="5"/>
        <v>3670</v>
      </c>
      <c r="K34" s="38">
        <f t="shared" si="5"/>
        <v>2770</v>
      </c>
      <c r="L34" s="38">
        <f t="shared" si="5"/>
        <v>5500</v>
      </c>
      <c r="M34" s="38">
        <f t="shared" si="5"/>
        <v>5850</v>
      </c>
      <c r="N34" s="38">
        <f t="shared" si="5"/>
        <v>3630</v>
      </c>
      <c r="O34" s="4">
        <f>SUM(C34:N34)</f>
        <v>37460</v>
      </c>
    </row>
    <row r="35" spans="1:15" ht="14.5">
      <c r="A35" s="3" t="s">
        <v>94</v>
      </c>
      <c r="B35" s="1" t="s">
        <v>95</v>
      </c>
      <c r="C35" s="38">
        <f t="shared" ref="C35:N35" si="6">C4+C34</f>
        <v>10310</v>
      </c>
      <c r="D35" s="38">
        <f t="shared" si="6"/>
        <v>13290</v>
      </c>
      <c r="E35" s="38">
        <f t="shared" si="6"/>
        <v>12250</v>
      </c>
      <c r="F35" s="38">
        <f t="shared" si="6"/>
        <v>15430</v>
      </c>
      <c r="G35" s="38">
        <f t="shared" si="6"/>
        <v>19360</v>
      </c>
      <c r="H35" s="38">
        <f t="shared" si="6"/>
        <v>19940</v>
      </c>
      <c r="I35" s="38">
        <f t="shared" si="6"/>
        <v>24040</v>
      </c>
      <c r="J35" s="38">
        <f t="shared" si="6"/>
        <v>27710</v>
      </c>
      <c r="K35" s="38">
        <f t="shared" si="6"/>
        <v>30480</v>
      </c>
      <c r="L35" s="38">
        <f t="shared" si="6"/>
        <v>35980</v>
      </c>
      <c r="M35" s="38">
        <f t="shared" si="6"/>
        <v>41830</v>
      </c>
      <c r="N35" s="38">
        <f t="shared" si="6"/>
        <v>45460</v>
      </c>
      <c r="O35" s="4">
        <f>N35</f>
        <v>45460</v>
      </c>
    </row>
    <row r="36" spans="1:15" ht="14.5">
      <c r="A36" s="3" t="s">
        <v>96</v>
      </c>
      <c r="B36" s="1" t="s">
        <v>97</v>
      </c>
      <c r="C36" s="4">
        <v>4000</v>
      </c>
      <c r="D36" s="4">
        <v>4000</v>
      </c>
      <c r="E36" s="4">
        <v>4000</v>
      </c>
      <c r="F36" s="4">
        <v>4000</v>
      </c>
      <c r="G36" s="4">
        <v>4000</v>
      </c>
      <c r="H36" s="4">
        <v>4000</v>
      </c>
      <c r="I36" s="4">
        <v>4000</v>
      </c>
      <c r="J36" s="4">
        <v>4000</v>
      </c>
      <c r="K36" s="4">
        <v>4000</v>
      </c>
      <c r="L36" s="4">
        <v>4000</v>
      </c>
      <c r="M36" s="4">
        <v>4000</v>
      </c>
      <c r="N36" s="4">
        <v>4000</v>
      </c>
      <c r="O36" s="4">
        <f>AVERAGE(C36:N36)</f>
        <v>4000</v>
      </c>
    </row>
    <row r="37" spans="1:15" ht="14.5">
      <c r="A37" s="3" t="s">
        <v>98</v>
      </c>
      <c r="B37" s="1" t="s">
        <v>99</v>
      </c>
      <c r="C37" s="39" t="str">
        <f t="shared" ref="C37:N37" si="7">IF(C35&lt;C36,"Check this month","OK")</f>
        <v>OK</v>
      </c>
      <c r="D37" s="39" t="str">
        <f t="shared" si="7"/>
        <v>OK</v>
      </c>
      <c r="E37" s="39" t="str">
        <f t="shared" si="7"/>
        <v>OK</v>
      </c>
      <c r="F37" s="39" t="str">
        <f t="shared" si="7"/>
        <v>OK</v>
      </c>
      <c r="G37" s="39" t="str">
        <f t="shared" si="7"/>
        <v>OK</v>
      </c>
      <c r="H37" s="39" t="str">
        <f t="shared" si="7"/>
        <v>OK</v>
      </c>
      <c r="I37" s="39" t="str">
        <f t="shared" si="7"/>
        <v>OK</v>
      </c>
      <c r="J37" s="39" t="str">
        <f t="shared" si="7"/>
        <v>OK</v>
      </c>
      <c r="K37" s="39" t="str">
        <f t="shared" si="7"/>
        <v>OK</v>
      </c>
      <c r="L37" s="39" t="str">
        <f t="shared" si="7"/>
        <v>OK</v>
      </c>
      <c r="M37" s="39" t="str">
        <f t="shared" si="7"/>
        <v>OK</v>
      </c>
      <c r="N37" s="39" t="str">
        <f t="shared" si="7"/>
        <v>OK</v>
      </c>
      <c r="O37" s="6" t="str">
        <f>COUNTIF(C37:N37,"Check this month")&amp;" warning month(s)"</f>
        <v>0 warning month(s)</v>
      </c>
    </row>
    <row r="38" spans="1:15" ht="14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4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4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4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4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4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4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4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4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4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4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4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4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4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4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4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4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4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4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4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4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4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4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mergeCells count="1">
    <mergeCell ref="A1:O1"/>
  </mergeCells>
  <conditionalFormatting sqref="C37:N37">
    <cfRule type="expression" dxfId="0" priority="1">
      <formula>C37="Check this month"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12-month forecast</vt:lpstr>
      <vt:lpstr>Assumptions</vt:lpstr>
      <vt:lpstr>Actuals and variance</vt:lpstr>
      <vt:lpstr>13-week cash view</vt:lpstr>
      <vt:lpstr>Worked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 Gardner</cp:lastModifiedBy>
  <dcterms:modified xsi:type="dcterms:W3CDTF">2026-07-05T22:09:24Z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e5cbda-8eca-4ef3-a2ba-63e6df4a929d_Enabled">
    <vt:lpwstr>true</vt:lpwstr>
  </property>
  <property fmtid="{D5CDD505-2E9C-101B-9397-08002B2CF9AE}" pid="3" name="MSIP_Label_9ee5cbda-8eca-4ef3-a2ba-63e6df4a929d_SetDate">
    <vt:lpwstr>2026-07-05T22:00:53Z</vt:lpwstr>
  </property>
  <property fmtid="{D5CDD505-2E9C-101B-9397-08002B2CF9AE}" pid="4" name="MSIP_Label_9ee5cbda-8eca-4ef3-a2ba-63e6df4a929d_Method">
    <vt:lpwstr>Standard</vt:lpwstr>
  </property>
  <property fmtid="{D5CDD505-2E9C-101B-9397-08002B2CF9AE}" pid="5" name="MSIP_Label_9ee5cbda-8eca-4ef3-a2ba-63e6df4a929d_Name">
    <vt:lpwstr>Level 0 - Public</vt:lpwstr>
  </property>
  <property fmtid="{D5CDD505-2E9C-101B-9397-08002B2CF9AE}" pid="6" name="MSIP_Label_9ee5cbda-8eca-4ef3-a2ba-63e6df4a929d_SiteId">
    <vt:lpwstr>9deeab83-c860-4876-97f9-de3b9ab6b73c</vt:lpwstr>
  </property>
  <property fmtid="{D5CDD505-2E9C-101B-9397-08002B2CF9AE}" pid="7" name="MSIP_Label_9ee5cbda-8eca-4ef3-a2ba-63e6df4a929d_ActionId">
    <vt:lpwstr>c210a408-843d-433c-8615-0b076fe98868</vt:lpwstr>
  </property>
  <property fmtid="{D5CDD505-2E9C-101B-9397-08002B2CF9AE}" pid="8" name="MSIP_Label_9ee5cbda-8eca-4ef3-a2ba-63e6df4a929d_ContentBits">
    <vt:lpwstr>0</vt:lpwstr>
  </property>
  <property fmtid="{D5CDD505-2E9C-101B-9397-08002B2CF9AE}" pid="9" name="MSIP_Label_9ee5cbda-8eca-4ef3-a2ba-63e6df4a929d_Tag">
    <vt:lpwstr>10, 3, 0, 1</vt:lpwstr>
  </property>
</Properties>
</file>